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xl/pivotTables/pivotTable1.xml" ContentType="application/vnd.openxmlformats-officedocument.spreadsheetml.pivotTable+xml"/>
  <Override PartName="/xl/pivotTables/pivotTable2.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684" firstSheet="3" activeTab="3"/>
  </bookViews>
  <sheets>
    <sheet name="审计底稿" sheetId="2" state="hidden" r:id="rId1"/>
    <sheet name="汇总表" sheetId="1" state="hidden" r:id="rId2"/>
    <sheet name="申报奖励核定表（项目维度）" sheetId="32" state="hidden" r:id="rId3"/>
    <sheet name="2024年度福州市推动家政服务业高质量发展资金拟奖补情况表" sheetId="13" r:id="rId4"/>
    <sheet name="Sheet1" sheetId="36" state="hidden" r:id="rId5"/>
    <sheet name="Sheet2" sheetId="37" state="hidden" r:id="rId6"/>
  </sheets>
  <definedNames>
    <definedName name="_xlnm._FilterDatabase" localSheetId="0" hidden="1">审计底稿!$A$5:$BL$18</definedName>
    <definedName name="_xlnm._FilterDatabase" localSheetId="3" hidden="1">'2024年度福州市推动家政服务业高质量发展资金拟奖补情况表'!$A$5:$J$18</definedName>
    <definedName name="_xlnm._FilterDatabase" localSheetId="1" hidden="1">汇总表!$A$5:$Q$21</definedName>
    <definedName name="_xlnm.Print_Area" localSheetId="3">'2024年度福州市推动家政服务业高质量发展资金拟奖补情况表'!$A$1:$J$18</definedName>
  </definedNames>
  <calcPr calcId="144525" concurrentCalc="0"/>
  <pivotCaches>
    <pivotCache cacheId="0" r:id="rId7"/>
    <pivotCache cacheId="1" r:id="rId8"/>
  </pivotCaches>
</workbook>
</file>

<file path=xl/comments1.xml><?xml version="1.0" encoding="utf-8"?>
<comments xmlns="http://schemas.openxmlformats.org/spreadsheetml/2006/main">
  <authors>
    <author>lenovo</author>
  </authors>
  <commentList>
    <comment ref="G5" authorId="0">
      <text>
        <r>
          <rPr>
            <b/>
            <sz val="9"/>
            <rFont val="宋体"/>
            <charset val="134"/>
          </rPr>
          <t>lenovo:</t>
        </r>
        <r>
          <rPr>
            <sz val="9"/>
            <rFont val="宋体"/>
            <charset val="134"/>
          </rPr>
          <t xml:space="preserve">
营业执照中明确具有家政服务 经营范围</t>
        </r>
      </text>
    </comment>
  </commentList>
</comments>
</file>

<file path=xl/sharedStrings.xml><?xml version="1.0" encoding="utf-8"?>
<sst xmlns="http://schemas.openxmlformats.org/spreadsheetml/2006/main" count="409" uniqueCount="155">
  <si>
    <t>附表1-1</t>
  </si>
  <si>
    <t>2023年度申报材料完整性、合规性、准确性审查汇总表</t>
  </si>
  <si>
    <t>序号</t>
  </si>
  <si>
    <t>企业名称</t>
  </si>
  <si>
    <t>地区</t>
  </si>
  <si>
    <t>基础资料</t>
  </si>
  <si>
    <t>1.完善家政服务业数据库</t>
  </si>
  <si>
    <t>2.开展家政服务信用记录示范评选（评选前100名）</t>
  </si>
  <si>
    <t>3.推行家政服务人员持证上门服务</t>
  </si>
  <si>
    <t>4.提升家政服务人员从业规范
(1)家政员体检补助</t>
  </si>
  <si>
    <t>5.大力发展员工制家政企业（1）免税销售额奖励</t>
  </si>
  <si>
    <t>5.大力发展员工制家政企业（2）员工制家政企业人员奖励</t>
  </si>
  <si>
    <t>6.倡导家政服务人员参加技能比赛</t>
  </si>
  <si>
    <t>7.深化校企合作开展联动培训</t>
  </si>
  <si>
    <t>对当年度新录入到福州市家政服务信用信息平台和 商务部业务平台并核验通过的家政服务人员信息，按照50元/人 的标准给予家政企业补助，每家企业每年最高补助不超过5万元 (含)</t>
  </si>
  <si>
    <t>对规范体检、诚信培训、 职业技能鉴定、消费者评价、参加职业技能竞赛、家政商业保险、 员工制管理、使用统一合同等动态信用档案当年度考评得分排序 前100名的家政服务人员(已评选过的人员不再重复参评),按照 2000元/人的标准，对所在家政企业给予一次性奖励。</t>
  </si>
  <si>
    <r>
      <rPr>
        <sz val="10"/>
        <rFont val="宋体"/>
        <charset val="134"/>
      </rPr>
      <t>对为所管理和服务的家 政服务人员建立动态信用档案的家政企业，</t>
    </r>
    <r>
      <rPr>
        <b/>
        <sz val="10"/>
        <rFont val="宋体"/>
        <charset val="134"/>
      </rPr>
      <t>首次申领（发证日期24年）</t>
    </r>
    <r>
      <rPr>
        <sz val="10"/>
        <rFont val="宋体"/>
        <charset val="134"/>
      </rPr>
      <t>“居家上门 服务证”当年度达到200人(含)以上的给予4万元的一次性奖 励，每增加100人(含)再奖励2万元，最高奖励不超过10万元 (含)。</t>
    </r>
  </si>
  <si>
    <t>家政企业每年定期组织已申领居家上门服务证的家政服务人员开展体检，按照60元/人的标准进行补助；</t>
  </si>
  <si>
    <t>对当年度享受的销售额达到250万元(含)以上的员工 制家政企业每年给予5万元奖励，达到500万元(含)以上的每 年给予10万元奖励。</t>
  </si>
  <si>
    <t>当年度完成员工制家政服务免征增值税纳税申报的，员工人数在30人(含)以上的，每年给予18万元奖励；员工人数在50人(含)以上的，每年给予30 万元奖励。</t>
  </si>
  <si>
    <t>鼓励家政服务人员参加省、 市举办的家政技能大赛，对获得大赛的前十名选手给予奖励，第1 名奖励3000元；第2-4名奖励2000元/人；第5-10名奖励1000 元/人</t>
  </si>
  <si>
    <r>
      <rPr>
        <sz val="10"/>
        <rFont val="宋体"/>
        <charset val="134"/>
      </rPr>
      <t>经培训并当年度获得保洁员、家政服务员(母婴护理员、家务服务员、家庭照护员), 育婴员、养老护理员等级证书的，分别按照</t>
    </r>
    <r>
      <rPr>
        <sz val="10"/>
        <color rgb="FFFF0000"/>
        <rFont val="宋体"/>
        <charset val="134"/>
      </rPr>
      <t>初级职业技能等级证书200元/人、中级职业技能等级证书300元/人、高级职业技能等级证书500元/人的标准，</t>
    </r>
    <r>
      <rPr>
        <sz val="10"/>
        <rFont val="宋体"/>
        <charset val="134"/>
      </rPr>
      <t>对所在家政企业进行奖励，最高奖励 不超过10万元(含)</t>
    </r>
  </si>
  <si>
    <t>封面目录</t>
  </si>
  <si>
    <t>申请报告</t>
  </si>
  <si>
    <t>福州市推动家政服务业高质量发展资金项目申报表</t>
  </si>
  <si>
    <t>营业执照复印件及法人身份复印件</t>
  </si>
  <si>
    <t>企业信用承诺书</t>
  </si>
  <si>
    <t>无不良信用查询记录（信用中国报告＆无欠税证明）</t>
  </si>
  <si>
    <t>商务部业务平台核验通过截图</t>
  </si>
  <si>
    <t>家政员信息汇总表
（填人数）</t>
  </si>
  <si>
    <t>申请补助金额</t>
  </si>
  <si>
    <t>核定补助金额</t>
  </si>
  <si>
    <t>评分表</t>
  </si>
  <si>
    <t>获得前100名人数</t>
  </si>
  <si>
    <t>核定奖励金额</t>
  </si>
  <si>
    <t>评分表得分项目提供相关纸质佐证材料</t>
  </si>
  <si>
    <t>家政服务信用信息平台上传相关佐证材料截图</t>
  </si>
  <si>
    <t>申领居家上门服务证家政员汇总表
（人数）</t>
  </si>
  <si>
    <t>核定人数</t>
  </si>
  <si>
    <t>居家上门服务证复印件</t>
  </si>
  <si>
    <t>家政企业和家政员录入商务部业务平台截图</t>
  </si>
  <si>
    <t>备注</t>
  </si>
  <si>
    <t>申报汇总表
（人数）</t>
  </si>
  <si>
    <t>系统录入截图</t>
  </si>
  <si>
    <t>家政员体检报告首页复印件（含姓名、体检时间等）</t>
  </si>
  <si>
    <t>体检发票复印件</t>
  </si>
  <si>
    <t>当年度免征增值税销售额的相关凭 证复印件</t>
  </si>
  <si>
    <t>销售额
（万元）</t>
  </si>
  <si>
    <t>劳动合同或服务协议复印 件</t>
  </si>
  <si>
    <t>家政企业为家政员缴纳社会保险费连续6个月以上(含)相 关凭证复印件</t>
  </si>
  <si>
    <t>员工工资支付流水凭证(月平均工资 不低于当地最低工资标准且连续6个月(含)以上)复印件</t>
  </si>
  <si>
    <t>家 政企业为员工建立工作档案复印</t>
  </si>
  <si>
    <t>家政企业为员工进行持续培 训管理且每年培训不少于2次的凭证复印件</t>
  </si>
  <si>
    <t>家政企业员工花名册
（人数）</t>
  </si>
  <si>
    <t>奖励金额</t>
  </si>
  <si>
    <t>当年度家政服务免征增值税纳税申报相关凭证复印件</t>
  </si>
  <si>
    <t>家政企业与家政员签订的劳动合同或服务协议复印件</t>
  </si>
  <si>
    <t>家政企业 为家政员缴纳社会保险费连续6个月以上(含)相关凭证复印件</t>
  </si>
  <si>
    <t>员工工资支付流水凭证(月平均工资不低于当地 最低工资标准且连续6个月(含)以上)复印件</t>
  </si>
  <si>
    <t>家政企业为员 工建立工作档案复印件</t>
  </si>
  <si>
    <t>家政企业对员工每年培训不少于2次的 凭证复印件</t>
  </si>
  <si>
    <t>家政员参加当年度省、市举办的家政技能大赛获得前十名的 相关凭证复印件</t>
  </si>
  <si>
    <t>获得名次</t>
  </si>
  <si>
    <t>比赛名称</t>
  </si>
  <si>
    <t>家政企业培训简介</t>
  </si>
  <si>
    <t>家政企业培训人员花名册
（人数）</t>
  </si>
  <si>
    <t>培训人员名单</t>
  </si>
  <si>
    <t>职业技能等级证书复印件
（份）</t>
  </si>
  <si>
    <t>初级证书人数</t>
  </si>
  <si>
    <t>中级证书人数</t>
  </si>
  <si>
    <t>高级证书人数</t>
  </si>
  <si>
    <t>福州市鼓楼区好生活家政服务有限公司</t>
  </si>
  <si>
    <t>鼓楼区</t>
  </si>
  <si>
    <t>√</t>
  </si>
  <si>
    <t>无税务局盖章</t>
  </si>
  <si>
    <t>福州市鼓楼区惠康家庭服务有限公司</t>
  </si>
  <si>
    <t>李兴旺商务部截图缺；张秀珍录入商务部业务系统时间为2023年；确认核减</t>
  </si>
  <si>
    <t>详见后附明细</t>
  </si>
  <si>
    <t>李兴旺材料补充</t>
  </si>
  <si>
    <t>福州市鼓楼区三合爱婴健康管理有限公司</t>
  </si>
  <si>
    <t>两张发票的开票日期为2025-1-17日，都为300元合计600元。</t>
  </si>
  <si>
    <t>申报26人，核定26人，补助金额0.156万元；申请补助金额有误；</t>
  </si>
  <si>
    <t>福建雪品家政服务有限公司</t>
  </si>
  <si>
    <t>福州市福嫂子家政服务有限公司</t>
  </si>
  <si>
    <t>刘丽芳从业人员管理录入时间为2025年；确认核减</t>
  </si>
  <si>
    <t>家政员林雪晶未附体检报告</t>
  </si>
  <si>
    <t>林雪晶未附体检报告已补充</t>
  </si>
  <si>
    <t>福建正家集团有限公司</t>
  </si>
  <si>
    <t>罗大兰缺家政服务业信息管理截图；张秋香从业人员管理截图没有工号看不出年份；冉国华从业人员管理截图看不到姓名、身份证、工号；刘荣秀缺少家政服务业信息管理截图；苏春凤缺少家政服务业信息管理截图；杨玉花缺少家政服务业信息管理截图</t>
  </si>
  <si>
    <t>严素华、龚小英、杨秀琼无居家上门服务证及平台截图资料</t>
  </si>
  <si>
    <t>陈敏、涂丽芬、林梅、林春妹、陈水华、方华珍</t>
  </si>
  <si>
    <t>已补齐</t>
  </si>
  <si>
    <t>福建省快洁家庭服务有限公司</t>
  </si>
  <si>
    <t>陈桂梅缺少家政服务业信息管理截图；杨人碧缺少从业人员管理截图</t>
  </si>
  <si>
    <t>陈桂梅缺平台截图（材料中为马贵英）</t>
  </si>
  <si>
    <t>未提供</t>
  </si>
  <si>
    <t>谢火金体检报告日期为2023-4-16</t>
  </si>
  <si>
    <t>对</t>
  </si>
  <si>
    <t>林魁妹、林秀明、张淑云、林燕、林火英、叶明兰、张中英、黄春妹、贺兰、江彩彬、练桂美、郑晓芳</t>
  </si>
  <si>
    <t>杨人碧截图不对</t>
  </si>
  <si>
    <t>福州鑫博阳母婴护理服务有限公司</t>
  </si>
  <si>
    <t>法人未签字</t>
  </si>
  <si>
    <t>已补材料</t>
  </si>
  <si>
    <t>福建省家政服务有限公司</t>
  </si>
  <si>
    <t>蒋秀梅无商务部平台截图资料，林禄妹无商务部平台截图资料</t>
  </si>
  <si>
    <t>缺许金南服务证复印件</t>
  </si>
  <si>
    <t>许金南、蒋秀美（材料中为黄美华）缺</t>
  </si>
  <si>
    <t>许金南缺上门服务证及平台截图资料；蒋秀美缺平台截图资料。</t>
  </si>
  <si>
    <t>熊延云缺体检报告</t>
  </si>
  <si>
    <t>第四名</t>
  </si>
  <si>
    <t>福州市第四届家政服务职业技能竞赛</t>
  </si>
  <si>
    <t>邓丽平、韦汉琴、朱丽枝、黄亭英</t>
  </si>
  <si>
    <t>材料已补充</t>
  </si>
  <si>
    <t>福州台江区女王智慧生物科技有限公司</t>
  </si>
  <si>
    <t>台江区</t>
  </si>
  <si>
    <t>第三名、第五名、第八名</t>
  </si>
  <si>
    <t>福州海派信息技术有限公司</t>
  </si>
  <si>
    <t>仓山区</t>
  </si>
  <si>
    <t>缺1-11月</t>
  </si>
  <si>
    <t>福州鲸选生活服务有限公司</t>
  </si>
  <si>
    <t>王晓妃：第一名
吴婵娟：第十名
张丽丽：第七名
林雯：第九名
叶玉洁：第二名</t>
  </si>
  <si>
    <t>附件1</t>
  </si>
  <si>
    <t>2024年度福州市推动家政服务业高质量发展资金申报汇总表</t>
  </si>
  <si>
    <t>序
号</t>
  </si>
  <si>
    <t>申报项目/资金（万元）</t>
  </si>
  <si>
    <t>4.提升家政服务人员从业规范（2）家政员购买商业保险补助</t>
  </si>
  <si>
    <t>合计</t>
  </si>
  <si>
    <t>人数</t>
  </si>
  <si>
    <t>金额</t>
  </si>
  <si>
    <t xml:space="preserve"> </t>
  </si>
  <si>
    <t>2024年度福州市推动家政服务业高质量发展资金</t>
  </si>
  <si>
    <t>单位：万元</t>
  </si>
  <si>
    <t>项目名称</t>
  </si>
  <si>
    <t>申报金额</t>
  </si>
  <si>
    <t>核减金额</t>
  </si>
  <si>
    <t>审定金额</t>
  </si>
  <si>
    <t>2.开展家政服务信用记录示范评选</t>
  </si>
  <si>
    <t>3.推行家政 服务人员持证上门服务</t>
  </si>
  <si>
    <t>4.提升家政服务人员从业规范（1）家政员体检补助</t>
  </si>
  <si>
    <t>5.大力发展员工制家政企业(1)免税销售额奖励</t>
  </si>
  <si>
    <t>放弃申报</t>
  </si>
  <si>
    <t>5.大力发展员工制家政企业(2)员工制家政企业人员奖励</t>
  </si>
  <si>
    <t>6.倡导家 政服务人员参加技能比赛</t>
  </si>
  <si>
    <t>2024年度福州市推动家政服务业高质量发展资金拟奖补情况表</t>
  </si>
  <si>
    <t>申报企业</t>
  </si>
  <si>
    <t>拟奖补金额（万元）</t>
  </si>
  <si>
    <t>4.提升家政服务人员从业规范</t>
  </si>
  <si>
    <t>5.大力发展员工制家政企业</t>
  </si>
  <si>
    <t>(1)家政员体检补助</t>
  </si>
  <si>
    <t>(2)员工制家政企业人员奖励</t>
  </si>
  <si>
    <t>合      计</t>
  </si>
  <si>
    <t>单位</t>
  </si>
  <si>
    <t>计数项:信用档案 考评排名</t>
  </si>
  <si>
    <t>总计</t>
  </si>
  <si>
    <t>福州市鼓楼区惠家康家庭服务有限公司</t>
  </si>
</sst>
</file>

<file path=xl/styles.xml><?xml version="1.0" encoding="utf-8"?>
<styleSheet xmlns="http://schemas.openxmlformats.org/spreadsheetml/2006/main">
  <numFmts count="8">
    <numFmt numFmtId="176" formatCode="_ * #,##0.000_ ;_ * \-#,##0.000_ ;_ * &quot;-&quot;??.0_ ;_ @_ "/>
    <numFmt numFmtId="177" formatCode="0.000_ "/>
    <numFmt numFmtId="178" formatCode="0_ "/>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9" formatCode="[$-F800]dddd\,\ mmmm\ dd\,\ yyyy"/>
  </numFmts>
  <fonts count="49">
    <font>
      <sz val="11"/>
      <color theme="1"/>
      <name val="宋体"/>
      <charset val="134"/>
      <scheme val="minor"/>
    </font>
    <font>
      <sz val="10"/>
      <color theme="1"/>
      <name val="宋体"/>
      <charset val="134"/>
      <scheme val="minor"/>
    </font>
    <font>
      <b/>
      <sz val="20"/>
      <color theme="1"/>
      <name val="宋体"/>
      <charset val="134"/>
      <scheme val="minor"/>
    </font>
    <font>
      <sz val="10"/>
      <color rgb="FF000000"/>
      <name val="宋体"/>
      <charset val="134"/>
    </font>
    <font>
      <sz val="10"/>
      <color rgb="FF000000"/>
      <name val="宋体"/>
      <charset val="134"/>
      <scheme val="minor"/>
    </font>
    <font>
      <sz val="10"/>
      <name val="宋体"/>
      <charset val="134"/>
      <scheme val="minor"/>
    </font>
    <font>
      <b/>
      <sz val="10"/>
      <color rgb="FF000000"/>
      <name val="宋体"/>
      <charset val="134"/>
      <scheme val="minor"/>
    </font>
    <font>
      <b/>
      <sz val="11"/>
      <color theme="1"/>
      <name val="宋体"/>
      <charset val="134"/>
      <scheme val="minor"/>
    </font>
    <font>
      <b/>
      <sz val="18"/>
      <color theme="1"/>
      <name val="宋体"/>
      <charset val="134"/>
      <scheme val="minor"/>
    </font>
    <font>
      <sz val="11"/>
      <color rgb="FF000000"/>
      <name val="宋体"/>
      <charset val="134"/>
    </font>
    <font>
      <sz val="16"/>
      <color theme="1"/>
      <name val="黑体"/>
      <charset val="134"/>
    </font>
    <font>
      <b/>
      <sz val="20"/>
      <color theme="1"/>
      <name val="黑体"/>
      <charset val="134"/>
    </font>
    <font>
      <b/>
      <sz val="14"/>
      <color theme="1"/>
      <name val="宋体"/>
      <charset val="134"/>
      <scheme val="minor"/>
    </font>
    <font>
      <b/>
      <sz val="16"/>
      <color theme="1"/>
      <name val="宋体"/>
      <charset val="134"/>
      <scheme val="major"/>
    </font>
    <font>
      <sz val="12"/>
      <color theme="1"/>
      <name val="宋体"/>
      <charset val="134"/>
      <scheme val="minor"/>
    </font>
    <font>
      <sz val="12"/>
      <color theme="1"/>
      <name val="宋体"/>
      <charset val="134"/>
    </font>
    <font>
      <sz val="12"/>
      <name val="宋体"/>
      <charset val="134"/>
    </font>
    <font>
      <sz val="14"/>
      <color rgb="FFFF0000"/>
      <name val="宋体"/>
      <charset val="134"/>
      <scheme val="minor"/>
    </font>
    <font>
      <b/>
      <sz val="12"/>
      <color theme="1"/>
      <name val="宋体"/>
      <charset val="134"/>
      <scheme val="minor"/>
    </font>
    <font>
      <sz val="12"/>
      <color rgb="FF000000"/>
      <name val="宋体"/>
      <charset val="134"/>
    </font>
    <font>
      <sz val="10"/>
      <name val="宋体"/>
      <charset val="134"/>
    </font>
    <font>
      <sz val="13"/>
      <name val="宋体"/>
      <charset val="134"/>
    </font>
    <font>
      <b/>
      <sz val="21"/>
      <name val="宋体"/>
      <charset val="134"/>
    </font>
    <font>
      <b/>
      <sz val="10"/>
      <name val="宋体"/>
      <charset val="134"/>
    </font>
    <font>
      <sz val="10"/>
      <color theme="1"/>
      <name val="宋体"/>
      <charset val="134"/>
    </font>
    <font>
      <sz val="11"/>
      <name val="宋体"/>
      <charset val="134"/>
    </font>
    <font>
      <sz val="11"/>
      <color rgb="FFFF0000"/>
      <name val="宋体"/>
      <charset val="134"/>
    </font>
    <font>
      <sz val="11"/>
      <color theme="1"/>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3F3F76"/>
      <name val="宋体"/>
      <charset val="0"/>
      <scheme val="minor"/>
    </font>
    <font>
      <sz val="11"/>
      <color rgb="FFFF0000"/>
      <name val="宋体"/>
      <charset val="0"/>
      <scheme val="minor"/>
    </font>
    <font>
      <u/>
      <sz val="11"/>
      <color rgb="FF0000FF"/>
      <name val="宋体"/>
      <charset val="0"/>
      <scheme val="minor"/>
    </font>
    <font>
      <b/>
      <sz val="11"/>
      <color rgb="FFFFFFFF"/>
      <name val="宋体"/>
      <charset val="0"/>
      <scheme val="minor"/>
    </font>
    <font>
      <sz val="11"/>
      <color rgb="FF9C0006"/>
      <name val="宋体"/>
      <charset val="0"/>
      <scheme val="minor"/>
    </font>
    <font>
      <b/>
      <sz val="11"/>
      <color theme="1"/>
      <name val="宋体"/>
      <charset val="0"/>
      <scheme val="minor"/>
    </font>
    <font>
      <b/>
      <sz val="18"/>
      <color theme="3"/>
      <name val="宋体"/>
      <charset val="134"/>
      <scheme val="minor"/>
    </font>
    <font>
      <i/>
      <sz val="11"/>
      <color rgb="FF7F7F7F"/>
      <name val="宋体"/>
      <charset val="0"/>
      <scheme val="minor"/>
    </font>
    <font>
      <sz val="11"/>
      <color rgb="FF006100"/>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sz val="10"/>
      <color rgb="FFFF0000"/>
      <name val="宋体"/>
      <charset val="134"/>
    </font>
    <font>
      <sz val="9"/>
      <name val="宋体"/>
      <charset val="134"/>
    </font>
    <font>
      <b/>
      <sz val="9"/>
      <name val="宋体"/>
      <charset val="134"/>
    </font>
  </fonts>
  <fills count="34">
    <fill>
      <patternFill patternType="none"/>
    </fill>
    <fill>
      <patternFill patternType="gray125"/>
    </fill>
    <fill>
      <patternFill patternType="solid">
        <fgColor rgb="FFFFC00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A5A5A5"/>
        <bgColor indexed="64"/>
      </patternFill>
    </fill>
    <fill>
      <patternFill patternType="solid">
        <fgColor theme="4"/>
        <bgColor indexed="64"/>
      </patternFill>
    </fill>
    <fill>
      <patternFill patternType="solid">
        <fgColor rgb="FFFFC7CE"/>
        <bgColor indexed="64"/>
      </patternFill>
    </fill>
    <fill>
      <patternFill patternType="solid">
        <fgColor theme="6"/>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399975585192419"/>
        <bgColor indexed="64"/>
      </patternFill>
    </fill>
  </fills>
  <borders count="37">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true"/>
      </bottom>
      <diagonal/>
    </border>
    <border>
      <left style="thin">
        <color rgb="FF000000"/>
      </left>
      <right style="thin">
        <color rgb="FF000000"/>
      </right>
      <top style="thin">
        <color auto="true"/>
      </top>
      <bottom style="thin">
        <color auto="true"/>
      </bottom>
      <diagonal/>
    </border>
    <border>
      <left style="thin">
        <color rgb="FF000000"/>
      </left>
      <right style="thin">
        <color rgb="FF000000"/>
      </right>
      <top style="thin">
        <color auto="true"/>
      </top>
      <bottom style="thin">
        <color rgb="FF000000"/>
      </bottom>
      <diagonal/>
    </border>
    <border>
      <left/>
      <right/>
      <top/>
      <bottom style="thin">
        <color theme="4" tint="0.399975585192419"/>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style="thin">
        <color rgb="FF000000"/>
      </top>
      <bottom/>
      <diagonal/>
    </border>
    <border>
      <left/>
      <right style="thin">
        <color auto="true"/>
      </right>
      <top style="thin">
        <color auto="true"/>
      </top>
      <bottom style="thin">
        <color rgb="FF000000"/>
      </bottom>
      <diagonal/>
    </border>
    <border>
      <left style="thin">
        <color auto="true"/>
      </left>
      <right style="thin">
        <color auto="true"/>
      </right>
      <top style="thin">
        <color auto="true"/>
      </top>
      <bottom style="thin">
        <color rgb="FF000000"/>
      </bottom>
      <diagonal/>
    </border>
    <border>
      <left style="thin">
        <color rgb="FF000000"/>
      </left>
      <right style="thin">
        <color auto="true"/>
      </right>
      <top style="thin">
        <color rgb="FF000000"/>
      </top>
      <bottom style="thin">
        <color rgb="FF000000"/>
      </bottom>
      <diagonal/>
    </border>
    <border>
      <left style="thin">
        <color auto="true"/>
      </left>
      <right style="thin">
        <color auto="true"/>
      </right>
      <top style="thin">
        <color rgb="FF000000"/>
      </top>
      <bottom style="thin">
        <color rgb="FF000000"/>
      </bottom>
      <diagonal/>
    </border>
    <border>
      <left/>
      <right style="thin">
        <color rgb="FF000000"/>
      </right>
      <top style="thin">
        <color rgb="FF000000"/>
      </top>
      <bottom/>
      <diagonal/>
    </border>
    <border>
      <left style="thin">
        <color auto="true"/>
      </left>
      <right style="thin">
        <color rgb="FF000000"/>
      </right>
      <top style="thin">
        <color rgb="FF000000"/>
      </top>
      <bottom style="thin">
        <color rgb="FF000000"/>
      </bottom>
      <diagonal/>
    </border>
    <border>
      <left style="thin">
        <color rgb="FF000000"/>
      </left>
      <right/>
      <top style="thin">
        <color auto="true"/>
      </top>
      <bottom/>
      <diagonal/>
    </border>
    <border>
      <left style="thin">
        <color rgb="FF000000"/>
      </left>
      <right/>
      <top style="thin">
        <color auto="true"/>
      </top>
      <bottom style="thin">
        <color auto="true"/>
      </bottom>
      <diagonal/>
    </border>
    <border>
      <left style="thin">
        <color auto="true"/>
      </left>
      <right style="thin">
        <color rgb="FF000000"/>
      </right>
      <top style="thin">
        <color auto="true"/>
      </top>
      <bottom style="thin">
        <color auto="true"/>
      </bottom>
      <diagonal/>
    </border>
    <border>
      <left style="thin">
        <color auto="true"/>
      </left>
      <right style="thin">
        <color rgb="FF000000"/>
      </right>
      <top style="thin">
        <color auto="true"/>
      </top>
      <bottom style="thin">
        <color rgb="FF000000"/>
      </bottom>
      <diagonal/>
    </border>
    <border>
      <left style="thin">
        <color rgb="FF000000"/>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28" fillId="23"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45" fillId="32" borderId="36" applyNumberFormat="false" applyAlignment="false" applyProtection="false">
      <alignment vertical="center"/>
    </xf>
    <xf numFmtId="0" fontId="34" fillId="17" borderId="31" applyNumberFormat="false" applyAlignment="false" applyProtection="false">
      <alignment vertical="center"/>
    </xf>
    <xf numFmtId="0" fontId="35" fillId="19" borderId="0" applyNumberFormat="false" applyBorder="false" applyAlignment="false" applyProtection="false">
      <alignment vertical="center"/>
    </xf>
    <xf numFmtId="0" fontId="40" fillId="0" borderId="33"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41" fillId="0" borderId="33" applyNumberFormat="false" applyFill="false" applyAlignment="false" applyProtection="false">
      <alignment vertical="center"/>
    </xf>
    <xf numFmtId="0" fontId="27" fillId="2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7" fillId="11"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8" fillId="12" borderId="0" applyNumberFormat="false" applyBorder="false" applyAlignment="false" applyProtection="false">
      <alignment vertical="center"/>
    </xf>
    <xf numFmtId="0" fontId="30" fillId="0" borderId="30" applyNumberFormat="false" applyFill="false" applyAlignment="false" applyProtection="false">
      <alignment vertical="center"/>
    </xf>
    <xf numFmtId="0" fontId="36" fillId="0" borderId="32" applyNumberFormat="false" applyFill="false" applyAlignment="false" applyProtection="false">
      <alignment vertical="center"/>
    </xf>
    <xf numFmtId="0" fontId="27" fillId="10" borderId="0" applyNumberFormat="false" applyBorder="false" applyAlignment="false" applyProtection="false">
      <alignment vertical="center"/>
    </xf>
    <xf numFmtId="0" fontId="27" fillId="9"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27" fillId="22" borderId="0" applyNumberFormat="false" applyBorder="false" applyAlignment="false" applyProtection="false">
      <alignment vertical="center"/>
    </xf>
    <xf numFmtId="0" fontId="42" fillId="0" borderId="34"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7"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27" fillId="7" borderId="0" applyNumberFormat="false" applyBorder="false" applyAlignment="false" applyProtection="false">
      <alignment vertical="center"/>
    </xf>
    <xf numFmtId="0" fontId="0" fillId="27" borderId="35" applyNumberFormat="false" applyFont="false" applyAlignment="false" applyProtection="false">
      <alignment vertical="center"/>
    </xf>
    <xf numFmtId="0" fontId="28" fillId="28" borderId="0" applyNumberFormat="false" applyBorder="false" applyAlignment="false" applyProtection="false">
      <alignment vertical="center"/>
    </xf>
    <xf numFmtId="0" fontId="39" fillId="24"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43" fillId="30" borderId="0" applyNumberFormat="false" applyBorder="false" applyAlignment="false" applyProtection="false">
      <alignment vertical="center"/>
    </xf>
    <xf numFmtId="0" fontId="44" fillId="32" borderId="29" applyNumberFormat="false" applyAlignment="false" applyProtection="false">
      <alignment vertical="center"/>
    </xf>
    <xf numFmtId="0" fontId="28" fillId="18"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28" fillId="13"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8"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8" fillId="20" borderId="0" applyNumberFormat="false" applyBorder="false" applyAlignment="false" applyProtection="false">
      <alignment vertical="center"/>
    </xf>
    <xf numFmtId="0" fontId="27" fillId="31" borderId="0" applyNumberFormat="false" applyBorder="false" applyAlignment="false" applyProtection="false">
      <alignment vertical="center"/>
    </xf>
    <xf numFmtId="0" fontId="31" fillId="8" borderId="29" applyNumberFormat="false" applyAlignment="false" applyProtection="false">
      <alignment vertical="center"/>
    </xf>
    <xf numFmtId="0" fontId="27" fillId="5"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7" fillId="3" borderId="0" applyNumberFormat="false" applyBorder="false" applyAlignment="false" applyProtection="false">
      <alignment vertical="center"/>
    </xf>
  </cellStyleXfs>
  <cellXfs count="122">
    <xf numFmtId="0" fontId="0" fillId="0" borderId="0" xfId="0">
      <alignment vertical="center"/>
    </xf>
    <xf numFmtId="0" fontId="0" fillId="0" borderId="1" xfId="0" applyBorder="true">
      <alignment vertical="center"/>
    </xf>
    <xf numFmtId="0" fontId="1" fillId="0" borderId="0" xfId="0" applyFont="true" applyFill="true">
      <alignment vertical="center"/>
    </xf>
    <xf numFmtId="0" fontId="0" fillId="0" borderId="0" xfId="0" applyFill="true">
      <alignment vertical="center"/>
    </xf>
    <xf numFmtId="0" fontId="0" fillId="0" borderId="0" xfId="0" applyFill="true" applyAlignment="true">
      <alignment horizontal="center" vertical="center"/>
    </xf>
    <xf numFmtId="0" fontId="0" fillId="0" borderId="0" xfId="0" applyFill="true" applyAlignment="true">
      <alignment horizontal="left" vertical="center"/>
    </xf>
    <xf numFmtId="0" fontId="2" fillId="0" borderId="0" xfId="0" applyFont="true" applyFill="true" applyAlignment="true">
      <alignment horizontal="center" vertical="center"/>
    </xf>
    <xf numFmtId="0" fontId="3"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1" fillId="0" borderId="1" xfId="0" applyFont="true" applyFill="true" applyBorder="true" applyAlignment="true">
      <alignment horizontal="left" vertical="center" wrapText="true"/>
    </xf>
    <xf numFmtId="177"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177" fontId="6" fillId="0" borderId="1" xfId="0" applyNumberFormat="true"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177" fontId="4" fillId="0" borderId="2" xfId="0" applyNumberFormat="true" applyFont="true" applyFill="true" applyBorder="true" applyAlignment="true">
      <alignment horizontal="center" vertical="center" wrapText="true"/>
    </xf>
    <xf numFmtId="177" fontId="6" fillId="0" borderId="2" xfId="0" applyNumberFormat="true" applyFont="true" applyFill="true" applyBorder="true" applyAlignment="true">
      <alignment horizontal="center" vertical="center" wrapText="true"/>
    </xf>
    <xf numFmtId="0" fontId="0" fillId="0" borderId="0" xfId="0" applyFont="true" applyAlignment="true">
      <alignment horizontal="center" vertical="center"/>
    </xf>
    <xf numFmtId="0" fontId="0" fillId="0" borderId="0" xfId="0" applyFont="true">
      <alignment vertical="center"/>
    </xf>
    <xf numFmtId="0" fontId="7" fillId="0" borderId="0" xfId="0" applyFont="true">
      <alignment vertical="center"/>
    </xf>
    <xf numFmtId="0" fontId="8" fillId="0" borderId="0" xfId="0" applyFont="true" applyAlignment="true">
      <alignment horizontal="center" vertical="center"/>
    </xf>
    <xf numFmtId="0" fontId="0" fillId="0" borderId="0" xfId="0" applyAlignment="true">
      <alignment horizontal="center" vertical="center"/>
    </xf>
    <xf numFmtId="0" fontId="0" fillId="0" borderId="1" xfId="0" applyFont="true" applyBorder="true" applyAlignment="true">
      <alignment horizontal="center" vertical="center"/>
    </xf>
    <xf numFmtId="0" fontId="9" fillId="0" borderId="1" xfId="0" applyFont="true" applyFill="true" applyBorder="true" applyAlignment="true">
      <alignment horizontal="left" vertical="center" wrapText="true"/>
    </xf>
    <xf numFmtId="0" fontId="0" fillId="0" borderId="1" xfId="0" applyFont="true" applyFill="true" applyBorder="true" applyAlignment="true">
      <alignment horizontal="center" vertical="center"/>
    </xf>
    <xf numFmtId="0" fontId="7" fillId="0" borderId="1" xfId="0" applyFont="true" applyBorder="true" applyAlignment="true">
      <alignment horizontal="center" vertical="center"/>
    </xf>
    <xf numFmtId="0" fontId="0" fillId="0" borderId="1" xfId="0" applyFont="true" applyBorder="true">
      <alignment vertical="center"/>
    </xf>
    <xf numFmtId="0" fontId="7" fillId="0" borderId="1" xfId="0" applyFont="true" applyBorder="true">
      <alignment vertical="center"/>
    </xf>
    <xf numFmtId="0" fontId="0" fillId="0" borderId="0" xfId="0" applyFill="true" applyAlignment="true">
      <alignment horizontal="center" vertical="center" wrapText="true"/>
    </xf>
    <xf numFmtId="0" fontId="10" fillId="0" borderId="0" xfId="0" applyFont="true" applyFill="true" applyAlignment="true">
      <alignment horizontal="center" vertical="center"/>
    </xf>
    <xf numFmtId="0" fontId="10" fillId="0" borderId="0" xfId="0" applyFont="true" applyFill="true" applyAlignment="true">
      <alignment horizontal="left" vertical="center"/>
    </xf>
    <xf numFmtId="0" fontId="11" fillId="0" borderId="0" xfId="0" applyFont="true" applyFill="true" applyAlignment="true">
      <alignment horizontal="center" vertical="center"/>
    </xf>
    <xf numFmtId="0" fontId="11" fillId="0" borderId="0" xfId="0" applyFont="true" applyFill="true" applyAlignment="true">
      <alignment horizontal="left" vertical="center"/>
    </xf>
    <xf numFmtId="0" fontId="12" fillId="0" borderId="3" xfId="0" applyFont="true" applyFill="true" applyBorder="true" applyAlignment="true">
      <alignment horizontal="center" vertical="center" wrapText="true"/>
    </xf>
    <xf numFmtId="0" fontId="8" fillId="0" borderId="3" xfId="0" applyFont="true" applyFill="true" applyBorder="true" applyAlignment="true">
      <alignment horizontal="left" vertical="center"/>
    </xf>
    <xf numFmtId="0" fontId="13" fillId="0" borderId="4" xfId="0" applyFont="true" applyFill="true" applyBorder="true" applyAlignment="true">
      <alignment horizontal="center" vertical="center"/>
    </xf>
    <xf numFmtId="0" fontId="13" fillId="0" borderId="5" xfId="0" applyFont="true" applyFill="true" applyBorder="true" applyAlignment="true">
      <alignment horizontal="center" vertical="center"/>
    </xf>
    <xf numFmtId="0" fontId="12" fillId="0" borderId="6" xfId="0" applyFont="true" applyFill="true" applyBorder="true" applyAlignment="true">
      <alignment horizontal="center" vertical="center" wrapText="true"/>
    </xf>
    <xf numFmtId="0" fontId="8" fillId="0" borderId="6" xfId="0" applyFont="true" applyFill="true" applyBorder="true" applyAlignment="true">
      <alignment horizontal="left" vertical="center"/>
    </xf>
    <xf numFmtId="0" fontId="14" fillId="0" borderId="7" xfId="0" applyFont="true" applyFill="true" applyBorder="true" applyAlignment="true">
      <alignment horizontal="center" vertical="center" wrapText="true"/>
    </xf>
    <xf numFmtId="0" fontId="12" fillId="0" borderId="7" xfId="0" applyFont="true" applyFill="true" applyBorder="true" applyAlignment="true">
      <alignment horizontal="center" vertical="center" wrapText="true"/>
    </xf>
    <xf numFmtId="0" fontId="8" fillId="0" borderId="7" xfId="0" applyFont="true" applyFill="true" applyBorder="true" applyAlignment="true">
      <alignment horizontal="left" vertical="center"/>
    </xf>
    <xf numFmtId="0" fontId="14"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xf>
    <xf numFmtId="0" fontId="15" fillId="0" borderId="1" xfId="0" applyFont="true" applyFill="true" applyBorder="true" applyAlignment="true">
      <alignment horizontal="left" vertical="center" wrapText="true"/>
    </xf>
    <xf numFmtId="0" fontId="15" fillId="0" borderId="1" xfId="0" applyFont="true" applyFill="true" applyBorder="true" applyAlignment="true">
      <alignment horizontal="center" vertical="center" wrapText="true"/>
    </xf>
    <xf numFmtId="0" fontId="14" fillId="0" borderId="1" xfId="0" applyFont="true" applyFill="true" applyBorder="true" applyAlignment="true">
      <alignment horizontal="center" vertical="center"/>
    </xf>
    <xf numFmtId="0" fontId="16" fillId="0" borderId="1" xfId="0" applyFont="true" applyFill="true" applyBorder="true" applyAlignment="true">
      <alignment horizontal="left" vertical="center" wrapText="true"/>
    </xf>
    <xf numFmtId="0" fontId="16" fillId="0" borderId="1" xfId="0" applyFont="true" applyFill="true" applyBorder="true" applyAlignment="true">
      <alignment horizontal="center" vertical="center" wrapText="true"/>
    </xf>
    <xf numFmtId="0" fontId="0" fillId="0" borderId="1" xfId="0" applyFill="true" applyBorder="true" applyAlignment="true">
      <alignment horizontal="center" vertical="center"/>
    </xf>
    <xf numFmtId="0" fontId="12" fillId="0" borderId="1" xfId="0" applyFont="true" applyFill="true" applyBorder="true" applyAlignment="true">
      <alignment horizontal="left" vertical="center"/>
    </xf>
    <xf numFmtId="0" fontId="7" fillId="0" borderId="1" xfId="0" applyFont="true" applyFill="true" applyBorder="true" applyAlignment="true">
      <alignment horizontal="center" vertical="center"/>
    </xf>
    <xf numFmtId="0" fontId="17" fillId="0" borderId="1" xfId="0" applyFont="true" applyFill="true" applyBorder="true" applyAlignment="true">
      <alignment horizontal="left" vertical="center"/>
    </xf>
    <xf numFmtId="0" fontId="17" fillId="0" borderId="1" xfId="0" applyFont="true" applyFill="true" applyBorder="true" applyAlignment="true">
      <alignment horizontal="center" vertical="center"/>
    </xf>
    <xf numFmtId="0" fontId="14" fillId="0" borderId="7" xfId="0" applyFont="true" applyFill="true" applyBorder="true" applyAlignment="true">
      <alignment horizontal="center" vertical="top" wrapText="true"/>
    </xf>
    <xf numFmtId="0" fontId="14" fillId="0" borderId="1" xfId="0" applyFont="true" applyFill="true" applyBorder="true" applyAlignment="true">
      <alignment horizontal="center" vertical="top" wrapText="true"/>
    </xf>
    <xf numFmtId="0" fontId="0" fillId="2" borderId="1" xfId="0" applyFill="true" applyBorder="true" applyAlignment="true">
      <alignment horizontal="center" vertical="center"/>
    </xf>
    <xf numFmtId="0" fontId="13" fillId="0" borderId="8" xfId="0" applyFont="true" applyFill="true" applyBorder="true" applyAlignment="true">
      <alignment horizontal="center" vertical="center"/>
    </xf>
    <xf numFmtId="0" fontId="18" fillId="0" borderId="7" xfId="0"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9" fillId="0" borderId="0" xfId="0" applyFont="true" applyFill="true" applyAlignment="true">
      <alignment horizontal="center" vertical="center" wrapText="true"/>
    </xf>
    <xf numFmtId="0" fontId="19"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20" fillId="0" borderId="0" xfId="0" applyFont="true" applyFill="true" applyAlignment="true">
      <alignment horizontal="center" vertical="center" wrapText="true"/>
    </xf>
    <xf numFmtId="0" fontId="21" fillId="0" borderId="0" xfId="0" applyFont="true" applyFill="true" applyAlignment="true">
      <alignment horizontal="center" vertical="center" wrapText="true"/>
    </xf>
    <xf numFmtId="0" fontId="22" fillId="0" borderId="0" xfId="0" applyFont="true" applyFill="true" applyAlignment="true">
      <alignment horizontal="center" vertical="center" wrapText="true"/>
    </xf>
    <xf numFmtId="0" fontId="23" fillId="0" borderId="0" xfId="0" applyFont="true" applyFill="true" applyAlignment="true">
      <alignment horizontal="center" vertical="center" wrapText="true"/>
    </xf>
    <xf numFmtId="0" fontId="19" fillId="0" borderId="1" xfId="0" applyFont="true" applyFill="true" applyBorder="true" applyAlignment="true">
      <alignment horizontal="center" vertical="center" wrapText="true"/>
    </xf>
    <xf numFmtId="0" fontId="20" fillId="0" borderId="1" xfId="0" applyFont="true" applyFill="true" applyBorder="true" applyAlignment="true">
      <alignment horizontal="center" vertical="center" wrapText="true"/>
    </xf>
    <xf numFmtId="178" fontId="9" fillId="0" borderId="9" xfId="0" applyNumberFormat="true" applyFont="true" applyFill="true" applyBorder="true" applyAlignment="true">
      <alignment horizontal="center" vertical="center" wrapText="true"/>
    </xf>
    <xf numFmtId="0" fontId="24" fillId="0" borderId="7" xfId="0" applyFont="true" applyFill="true" applyBorder="true" applyAlignment="true">
      <alignment horizontal="center" vertical="center" wrapText="true"/>
    </xf>
    <xf numFmtId="0" fontId="25" fillId="0" borderId="7" xfId="0" applyFont="true" applyFill="true" applyBorder="true" applyAlignment="true">
      <alignment horizontal="center" vertical="center" wrapText="true"/>
    </xf>
    <xf numFmtId="0" fontId="25" fillId="0" borderId="9" xfId="0" applyFont="true" applyFill="true" applyBorder="true" applyAlignment="true">
      <alignment horizontal="center" vertical="center" wrapText="true" shrinkToFit="true"/>
    </xf>
    <xf numFmtId="178" fontId="9" fillId="0" borderId="10" xfId="0" applyNumberFormat="true" applyFont="true" applyFill="true" applyBorder="true" applyAlignment="true">
      <alignment horizontal="center" vertical="center" wrapText="true"/>
    </xf>
    <xf numFmtId="0" fontId="24" fillId="0" borderId="1" xfId="0" applyFont="true" applyFill="true" applyBorder="true" applyAlignment="true">
      <alignment horizontal="center" vertical="center" wrapText="true"/>
    </xf>
    <xf numFmtId="0" fontId="25" fillId="0" borderId="1" xfId="0" applyFont="true" applyFill="true" applyBorder="true" applyAlignment="true">
      <alignment horizontal="center" vertical="center" wrapText="true"/>
    </xf>
    <xf numFmtId="0" fontId="25" fillId="0" borderId="10" xfId="0" applyFont="true" applyFill="true" applyBorder="true" applyAlignment="true">
      <alignment horizontal="center" vertical="center" wrapText="true" shrinkToFit="true"/>
    </xf>
    <xf numFmtId="43" fontId="9" fillId="0" borderId="9" xfId="0" applyNumberFormat="true" applyFont="true" applyFill="true" applyBorder="true" applyAlignment="true">
      <alignment horizontal="center" vertical="center" wrapText="true" shrinkToFit="true"/>
    </xf>
    <xf numFmtId="178" fontId="9" fillId="0" borderId="9" xfId="0" applyNumberFormat="true" applyFont="true" applyFill="true" applyBorder="true" applyAlignment="true">
      <alignment horizontal="center" vertical="center" wrapText="true" shrinkToFit="true"/>
    </xf>
    <xf numFmtId="43" fontId="9" fillId="0" borderId="10" xfId="0" applyNumberFormat="true" applyFont="true" applyFill="true" applyBorder="true" applyAlignment="true">
      <alignment horizontal="center" vertical="center" wrapText="true" shrinkToFit="true"/>
    </xf>
    <xf numFmtId="176" fontId="9" fillId="0" borderId="10" xfId="0" applyNumberFormat="true" applyFont="true" applyFill="true" applyBorder="true" applyAlignment="true">
      <alignment horizontal="center" vertical="center" wrapText="true" shrinkToFit="true"/>
    </xf>
    <xf numFmtId="0" fontId="9" fillId="0" borderId="11" xfId="0" applyFont="true" applyFill="true" applyBorder="true" applyAlignment="true">
      <alignment horizontal="center" vertical="center" wrapText="true"/>
    </xf>
    <xf numFmtId="0" fontId="9" fillId="0" borderId="12" xfId="0" applyFont="true" applyFill="true" applyBorder="true" applyAlignment="true">
      <alignment horizontal="center" vertical="center" wrapText="true"/>
    </xf>
    <xf numFmtId="43" fontId="9" fillId="0" borderId="13" xfId="0" applyNumberFormat="true" applyFont="true" applyFill="true" applyBorder="true" applyAlignment="true">
      <alignment horizontal="center" vertical="center" wrapText="true" shrinkToFit="true"/>
    </xf>
    <xf numFmtId="0" fontId="0" fillId="0" borderId="14" xfId="0" applyFill="true" applyBorder="true" applyAlignment="true">
      <alignment horizontal="center" vertical="center" wrapText="true"/>
    </xf>
    <xf numFmtId="0" fontId="16" fillId="0" borderId="2" xfId="0" applyFont="true" applyFill="true" applyBorder="true" applyAlignment="true">
      <alignment horizontal="center" vertical="center" wrapText="true"/>
    </xf>
    <xf numFmtId="0" fontId="16" fillId="0" borderId="15" xfId="0" applyFont="true" applyFill="true" applyBorder="true" applyAlignment="true">
      <alignment horizontal="center" vertical="center" wrapText="true"/>
    </xf>
    <xf numFmtId="0" fontId="20" fillId="0" borderId="2" xfId="0" applyFont="true" applyFill="true" applyBorder="true" applyAlignment="true">
      <alignment horizontal="center" vertical="center" wrapText="true"/>
    </xf>
    <xf numFmtId="0" fontId="20" fillId="0" borderId="15" xfId="0" applyFont="true" applyFill="true" applyBorder="true" applyAlignment="true">
      <alignment horizontal="center" vertical="center" wrapText="true"/>
    </xf>
    <xf numFmtId="0" fontId="16" fillId="0" borderId="16" xfId="0" applyFont="true" applyFill="true" applyBorder="true" applyAlignment="true">
      <alignment horizontal="center" vertical="center" wrapText="true"/>
    </xf>
    <xf numFmtId="0" fontId="20" fillId="0" borderId="16" xfId="0" applyFont="true" applyFill="true" applyBorder="true" applyAlignment="true">
      <alignment horizontal="center" vertical="center" wrapText="true"/>
    </xf>
    <xf numFmtId="43" fontId="25" fillId="0" borderId="10" xfId="0" applyNumberFormat="true" applyFont="true" applyFill="true" applyBorder="true" applyAlignment="true">
      <alignment horizontal="center" vertical="center" wrapText="true" shrinkToFit="true"/>
    </xf>
    <xf numFmtId="43" fontId="26" fillId="0" borderId="10" xfId="0" applyNumberFormat="true" applyFont="true" applyFill="true" applyBorder="true" applyAlignment="true">
      <alignment horizontal="center" vertical="center" wrapText="true" shrinkToFit="true"/>
    </xf>
    <xf numFmtId="49" fontId="9" fillId="0" borderId="9" xfId="0" applyNumberFormat="true" applyFont="true" applyFill="true" applyBorder="true" applyAlignment="true">
      <alignment horizontal="center" vertical="center" wrapText="true" shrinkToFit="true"/>
    </xf>
    <xf numFmtId="49" fontId="9" fillId="0" borderId="10" xfId="0" applyNumberFormat="true" applyFont="true" applyFill="true" applyBorder="true" applyAlignment="true">
      <alignment horizontal="center" vertical="center" wrapText="true" shrinkToFit="true"/>
    </xf>
    <xf numFmtId="0" fontId="9" fillId="0" borderId="10" xfId="0" applyNumberFormat="true" applyFont="true" applyFill="true" applyBorder="true" applyAlignment="true">
      <alignment horizontal="center" vertical="center" wrapText="true" shrinkToFit="true"/>
    </xf>
    <xf numFmtId="177" fontId="1" fillId="0" borderId="1" xfId="0" applyNumberFormat="true" applyFont="true" applyFill="true" applyBorder="true" applyAlignment="true">
      <alignment horizontal="center" vertical="center"/>
    </xf>
    <xf numFmtId="177" fontId="9" fillId="0" borderId="10" xfId="0" applyNumberFormat="true" applyFont="true" applyFill="true" applyBorder="true" applyAlignment="true">
      <alignment horizontal="center" vertical="center" wrapText="true" shrinkToFit="true"/>
    </xf>
    <xf numFmtId="0" fontId="25" fillId="0" borderId="10" xfId="0" applyNumberFormat="true" applyFont="true" applyFill="true" applyBorder="true" applyAlignment="true">
      <alignment horizontal="center" vertical="center" wrapText="true" shrinkToFit="true"/>
    </xf>
    <xf numFmtId="0" fontId="9" fillId="0" borderId="9" xfId="0" applyFont="true" applyFill="true" applyBorder="true" applyAlignment="true">
      <alignment horizontal="center" vertical="center" wrapText="true" shrinkToFit="true"/>
    </xf>
    <xf numFmtId="0" fontId="9" fillId="0" borderId="10" xfId="0" applyFont="true" applyFill="true" applyBorder="true" applyAlignment="true">
      <alignment horizontal="center" vertical="center" wrapText="true" shrinkToFit="true"/>
    </xf>
    <xf numFmtId="0" fontId="16" fillId="0" borderId="17" xfId="0" applyFont="true" applyFill="true" applyBorder="true" applyAlignment="true">
      <alignment horizontal="center" vertical="center" wrapText="true"/>
    </xf>
    <xf numFmtId="0" fontId="20" fillId="0" borderId="18" xfId="0" applyFont="true" applyFill="true" applyBorder="true" applyAlignment="true">
      <alignment horizontal="center" vertical="center" wrapText="true"/>
    </xf>
    <xf numFmtId="0" fontId="20" fillId="0" borderId="19" xfId="0" applyFont="true" applyFill="true" applyBorder="true" applyAlignment="true">
      <alignment horizontal="center" vertical="center" wrapText="true"/>
    </xf>
    <xf numFmtId="178" fontId="9" fillId="0" borderId="10" xfId="0" applyNumberFormat="true" applyFont="true" applyFill="true" applyBorder="true" applyAlignment="true">
      <alignment horizontal="center" vertical="center" wrapText="true" shrinkToFit="true"/>
    </xf>
    <xf numFmtId="178" fontId="9" fillId="0" borderId="20" xfId="0" applyNumberFormat="true" applyFont="true" applyFill="true" applyBorder="true" applyAlignment="true">
      <alignment vertical="center" wrapText="true" shrinkToFit="true"/>
    </xf>
    <xf numFmtId="178" fontId="9" fillId="0" borderId="21" xfId="0" applyNumberFormat="true" applyFont="true" applyFill="true" applyBorder="true" applyAlignment="true">
      <alignment vertical="center" wrapText="true" shrinkToFit="true"/>
    </xf>
    <xf numFmtId="0" fontId="16" fillId="0" borderId="22" xfId="0" applyFont="true" applyFill="true" applyBorder="true" applyAlignment="true">
      <alignment horizontal="center" vertical="center" wrapText="true"/>
    </xf>
    <xf numFmtId="178" fontId="9" fillId="0" borderId="23" xfId="0" applyNumberFormat="true" applyFont="true" applyFill="true" applyBorder="true" applyAlignment="true">
      <alignment vertical="center" wrapText="true" shrinkToFit="true"/>
    </xf>
    <xf numFmtId="0" fontId="16" fillId="0" borderId="24" xfId="0" applyFont="true" applyFill="true" applyBorder="true" applyAlignment="true">
      <alignment horizontal="center" vertical="center" wrapText="true"/>
    </xf>
    <xf numFmtId="0" fontId="16" fillId="0" borderId="5" xfId="0" applyFont="true" applyFill="true" applyBorder="true" applyAlignment="true">
      <alignment horizontal="center" vertical="center" wrapText="true"/>
    </xf>
    <xf numFmtId="0" fontId="16" fillId="0" borderId="8" xfId="0" applyFont="true" applyFill="true" applyBorder="true" applyAlignment="true">
      <alignment horizontal="center" vertical="center" wrapText="true"/>
    </xf>
    <xf numFmtId="0" fontId="16" fillId="0" borderId="25" xfId="0" applyFont="true" applyFill="true" applyBorder="true" applyAlignment="true">
      <alignment horizontal="center" vertical="center" wrapText="true"/>
    </xf>
    <xf numFmtId="0" fontId="20" fillId="0" borderId="26" xfId="0" applyFont="true" applyFill="true" applyBorder="true" applyAlignment="true">
      <alignment horizontal="center" vertical="center" wrapText="true"/>
    </xf>
    <xf numFmtId="0" fontId="20" fillId="0" borderId="25" xfId="0" applyFont="true" applyFill="true" applyBorder="true" applyAlignment="true">
      <alignment horizontal="center" vertical="center" wrapText="true"/>
    </xf>
    <xf numFmtId="0" fontId="20" fillId="0" borderId="27" xfId="0" applyFont="true" applyFill="true" applyBorder="true" applyAlignment="true">
      <alignment horizontal="center" vertical="center" wrapText="true"/>
    </xf>
    <xf numFmtId="0" fontId="20" fillId="0" borderId="28" xfId="0" applyFont="true" applyFill="true" applyBorder="true" applyAlignment="true">
      <alignment horizontal="center" vertical="center" wrapText="true"/>
    </xf>
    <xf numFmtId="0" fontId="9" fillId="0" borderId="20" xfId="0" applyFont="true" applyFill="true" applyBorder="true" applyAlignment="true">
      <alignment horizontal="center" vertical="center" wrapText="true"/>
    </xf>
    <xf numFmtId="0" fontId="9" fillId="0" borderId="21" xfId="0" applyFont="true" applyFill="true" applyBorder="true" applyAlignment="true">
      <alignment horizontal="center" vertical="center" wrapText="true"/>
    </xf>
    <xf numFmtId="0" fontId="9" fillId="0" borderId="20" xfId="0" applyFont="true" applyFill="true" applyBorder="true" applyAlignment="true">
      <alignment horizontal="center" vertical="center" wrapText="true" shrinkToFit="true"/>
    </xf>
    <xf numFmtId="0" fontId="9" fillId="0" borderId="23" xfId="0" applyFont="true" applyFill="true" applyBorder="true" applyAlignment="true">
      <alignment horizontal="center" vertical="center" wrapText="true" shrinkToFit="true"/>
    </xf>
    <xf numFmtId="0" fontId="9" fillId="0" borderId="23"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pivotCacheDefinition" Target="pivotCache/pivotCacheDefinition2.xml"/><Relationship Id="rId7" Type="http://schemas.openxmlformats.org/officeDocument/2006/relationships/pivotCacheDefinition" Target="pivotCache/pivotCacheDefinition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6001.407662037" refreshedBy="lenovo" recordCount="100">
  <cacheSource type="worksheet">
    <worksheetSource ref="A1:A1" sheet="审计底稿"/>
  </cacheSource>
  <cacheFields count="6">
    <cacheField name="序号" numFmtId="0">
      <sharedItems containsSemiMixedTypes="0" containsString="0" containsNumber="1" containsInteger="1" minValue="0" maxValue="100" count="10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sharedItems>
    </cacheField>
    <cacheField name="单位" numFmtId="0">
      <sharedItems count="8">
        <s v="福建省快洁家庭服务有限公司"/>
        <s v="福建正家集团有限公司"/>
        <s v="福州市鼓楼区三合爱婴健康管理有限公司"/>
        <s v="福州市鼓楼区惠康家庭服务有限公司"/>
        <s v="福州鑫博阳母婴护理服务有限公司"/>
        <s v="福建省家政服务有限公司"/>
        <s v="福州市福嫂子家政服务有限公司"/>
        <s v="福州市鼓楼区惠家康家庭服务有限公司" u="true"/>
      </sharedItems>
    </cacheField>
    <cacheField name="姓名" numFmtId="0">
      <sharedItems count="100">
        <s v="黄春妹"/>
        <s v="林梅"/>
        <s v="林火英"/>
        <s v="张中英"/>
        <s v="吕丽钦"/>
        <s v="陈江燕"/>
        <s v="谢宝琴"/>
        <s v="吴健凤"/>
        <s v="张秀英"/>
        <s v="林顺媚"/>
        <s v="金金莲"/>
        <s v="陈水华"/>
        <s v="赖丽娟"/>
        <s v="黄娥琴"/>
        <s v="郑晓芳"/>
        <s v="余秀金"/>
        <s v="高凤仙"/>
        <s v="徐成凤"/>
        <s v="张凤娣"/>
        <s v="黄爱迟"/>
        <s v="潘香金"/>
        <s v="叶梅"/>
        <s v="镇翠平"/>
        <s v="陈美珍"/>
        <s v="章丽娜"/>
        <s v="邹秋銮"/>
        <s v="周民容"/>
        <s v="林建生"/>
        <s v="周双菊"/>
        <s v="吴小妹"/>
        <s v="陈琪"/>
        <s v="曾锋"/>
        <s v="杜书丽"/>
        <s v="刘红娇"/>
        <s v="黄凤英"/>
        <s v="池秋妹"/>
        <s v="郑连珠"/>
        <s v="刘淑霞"/>
        <s v="鲍吓娇"/>
        <s v="薛金华"/>
        <s v="刘爱凤"/>
        <s v="胡庆"/>
        <s v="徐惠芳"/>
        <s v="史文艳"/>
        <s v="陆金凤"/>
        <s v="林春妹"/>
        <s v="高玉莲"/>
        <s v="吴玉妹"/>
        <s v="杨秀珍"/>
        <s v="唐建英"/>
        <s v="林魁妹"/>
        <s v="林秀明"/>
        <s v="廖荣爱"/>
        <s v="陈燕红"/>
        <s v="涂丽芬"/>
        <s v="陈员凤"/>
        <s v="傅东英"/>
        <s v="陈珠芳"/>
        <s v="邓丽平"/>
        <s v="张育林"/>
        <s v="尹小兰"/>
        <s v="郑珍治"/>
        <s v="肖昌菁"/>
        <s v="徐华英"/>
        <s v="匡泽于"/>
        <s v="陈在朋"/>
        <s v="韩巧英"/>
        <s v="黄军芳"/>
        <s v="陈敏"/>
        <s v="吴治芬"/>
        <s v="朱清机"/>
        <s v="陈世菊"/>
        <s v="李灿梅"/>
        <s v="陈巧梅"/>
        <s v="贺兰"/>
        <s v="叶明兰"/>
        <s v="林文秀"/>
        <s v="方华珍"/>
        <s v="聂红莲"/>
        <s v="郑丽平"/>
        <s v="魏金凤"/>
        <s v="夏红梅"/>
        <s v="叶宝琴"/>
        <s v="张陈霞"/>
        <s v="俞连琴"/>
        <s v="冉南美"/>
        <s v="池惠庭"/>
        <s v="张培冉"/>
        <s v="徐琳晶"/>
        <s v="夏丽"/>
        <s v="叶英"/>
        <s v="范丽媚"/>
        <s v="陈霞"/>
        <s v="余鸿燕"/>
        <s v="危园英"/>
        <s v="刘丝云"/>
        <s v="胡水香"/>
        <s v="苏秀金"/>
        <s v="游美霞"/>
        <s v="柳小英"/>
      </sharedItems>
    </cacheField>
    <cacheField name="身份证号" numFmtId="49">
      <sharedItems count="100">
        <s v="350305199001205921"/>
        <s v="350111199212104721"/>
        <s v="350526199209204023"/>
        <s v="513025197802124526"/>
        <s v="352123196908287603"/>
        <s v="522502198201172627"/>
        <s v="352121197503273926"/>
        <s v="350783198307275523"/>
        <s v="352122196801061042"/>
        <s v="352227197612073521"/>
        <s v="352127196403271724"/>
        <s v="350425197910271442"/>
        <s v="350721198211141329"/>
        <s v="350124196901022762"/>
        <s v="350181198502171580"/>
        <s v="352121197711162921"/>
        <s v="350124197903181403"/>
        <s v="352122196308083723"/>
        <s v="362129197110194349"/>
        <s v="350123197210262124"/>
        <s v="350121196409114025"/>
        <s v="522124197710252424"/>
        <s v="420625196907063524"/>
        <s v="352101196711295847"/>
        <s v="350721199511023927"/>
        <s v="350429196911070029"/>
        <s v="422201197112164288"/>
        <s v="352101197909237444"/>
        <s v="352124197306124621"/>
        <s v="350123196801180142"/>
        <s v="35210319700403002X"/>
        <s v="350124197211251706"/>
        <s v="411328199005086183"/>
        <s v="352122196911091824"/>
        <s v="362131197210101201"/>
        <s v="350426197109186521"/>
        <s v="350426198503091525"/>
        <s v="352104197205211544"/>
        <s v="35012519840716412X"/>
        <s v="352123197211018029"/>
        <s v="352123197608237027"/>
        <s v="500232199507154246"/>
        <s v="352229199708266020"/>
        <s v="352102196901140869"/>
        <s v="352123197010161566"/>
        <s v="350125197902253221"/>
        <s v="350429197711141026"/>
        <s v="352121196808102947"/>
        <s v="36062119760229472X"/>
        <s v="510226196402115284"/>
        <s v="350122198212175321"/>
        <s v="350122198707116841"/>
        <s v="350429198202164523"/>
        <s v="350121198110196766"/>
        <s v="350321197511142247"/>
        <s v="352123197012054043"/>
        <s v="352101197110273049"/>
        <s v="350426197308111522"/>
        <s v="35042419870813192X"/>
        <s v="350424197411050569"/>
        <s v="431023198701072421"/>
        <s v="350321197312220767"/>
        <s v="352121197007020022"/>
        <s v="513030198008241421"/>
        <s v="51303219740506544X"/>
        <s v="512221197304212763"/>
        <s v="350128196810244242"/>
        <s v="362525197901173321"/>
        <s v="350111197501100664"/>
        <s v="52222519710928542X"/>
        <s v="352101197310267823"/>
        <s v="350322197211103824"/>
        <s v="350429197311185521"/>
        <s v="352122197010142449"/>
        <s v="500222199404162427"/>
        <s v="350783198205225023"/>
        <s v="350126197909046619"/>
        <s v="352104197801116543"/>
        <s v="352622197503211825"/>
        <s v="352227197502242128"/>
        <s v="352227197508040527"/>
        <s v="513030199510053826"/>
        <s v="350721198305013926"/>
        <s v="350111197204030348"/>
        <s v="350425197903112427"/>
        <s v="513022199606250226"/>
        <s v="350124197601213924"/>
        <s v="412929197911035012"/>
        <s v="35011119951213472X"/>
        <s v="352229199102105046"/>
        <s v="352123196911191549"/>
        <s v="350783198310161586"/>
        <s v="362525196212145443"/>
        <s v="350430198312200527"/>
        <s v="352121196711104524"/>
        <s v="360425197109064626"/>
        <s v="352127197004181726"/>
        <s v="352225196706202526"/>
        <s v="352227196708161329"/>
        <s v="430181198301261088"/>
      </sharedItems>
    </cacheField>
    <cacheField name="信用档案考评得分" numFmtId="0">
      <sharedItems containsSemiMixedTypes="0" containsString="0" containsNumber="1" containsInteger="1" minValue="0" maxValue="190" count="29">
        <n v="190"/>
        <n v="165"/>
        <n v="160"/>
        <n v="150"/>
        <n v="141"/>
        <n v="134"/>
        <n v="126"/>
        <n v="122"/>
        <n v="120"/>
        <n v="110"/>
        <n v="108"/>
        <n v="105"/>
        <n v="102"/>
        <n v="100"/>
        <n v="97"/>
        <n v="96"/>
        <n v="95"/>
        <n v="91"/>
        <n v="90"/>
        <n v="88"/>
        <n v="87"/>
        <n v="86"/>
        <n v="85"/>
        <n v="84"/>
        <n v="82"/>
        <n v="80"/>
        <n v="78"/>
        <n v="77"/>
        <n v="76"/>
      </sharedItems>
    </cacheField>
    <cacheField name="信用档案 考评排名" numFmtId="0">
      <sharedItems containsSemiMixedTypes="0" containsString="0" containsNumber="1" containsInteger="1" minValue="0" maxValue="100" count="10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sharedItems>
    </cacheField>
  </cacheFields>
</pivotCacheDefinition>
</file>

<file path=xl/pivotCache/pivotCacheDefinition2.xml><?xml version="1.0" encoding="utf-8"?>
<pivotCacheDefinition xmlns="http://schemas.openxmlformats.org/spreadsheetml/2006/main" xmlns:r="http://schemas.openxmlformats.org/officeDocument/2006/relationships" r:id="rId1" createdVersion="5" refreshedVersion="5" minRefreshableVersion="3" refreshedDate="46001.6353240741" refreshedBy="lenovo" recordCount="100">
  <cacheSource type="worksheet">
    <worksheetSource ref="A1:A1" sheet="审计底稿"/>
  </cacheSource>
  <cacheFields count="7">
    <cacheField name="序号" numFmtId="0">
      <sharedItems containsSemiMixedTypes="0" containsString="0" containsNumber="1" containsInteger="1" minValue="0" maxValue="100" count="10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sharedItems>
    </cacheField>
    <cacheField name="单位" numFmtId="0">
      <sharedItems count="8">
        <s v="福建省快洁家庭服务有限公司"/>
        <s v="福建正家集团有限公司"/>
        <s v="福州市鼓楼区三合爱婴健康管理有限公司"/>
        <s v="福州市鼓楼区惠家康家庭服务有限公司"/>
        <s v="福州鑫博阳母婴护理服务有限公司"/>
        <s v="福建省家政服务有限公司"/>
        <s v="福州市福嫂子家政服务有限公司"/>
        <s v="福州市鼓楼区惠康家庭服务有限公司" u="true"/>
      </sharedItems>
    </cacheField>
    <cacheField name="姓名" numFmtId="0">
      <sharedItems count="100">
        <s v="黄春妹"/>
        <s v="林梅"/>
        <s v="林火英"/>
        <s v="张中英"/>
        <s v="吕丽钦"/>
        <s v="陈江燕"/>
        <s v="谢宝琴"/>
        <s v="吴健凤"/>
        <s v="张秀英"/>
        <s v="林顺媚"/>
        <s v="金金莲"/>
        <s v="陈水华"/>
        <s v="赖丽娟"/>
        <s v="黄娥琴"/>
        <s v="郑晓芳"/>
        <s v="余秀金"/>
        <s v="高凤仙"/>
        <s v="徐成凤"/>
        <s v="张凤娣"/>
        <s v="黄爱迟"/>
        <s v="潘香金"/>
        <s v="叶梅"/>
        <s v="镇翠平"/>
        <s v="陈美珍"/>
        <s v="章丽娜"/>
        <s v="邹秋銮"/>
        <s v="周民容"/>
        <s v="林建生"/>
        <s v="周双菊"/>
        <s v="吴小妹"/>
        <s v="陈琪"/>
        <s v="曾锋"/>
        <s v="杜书丽"/>
        <s v="刘红娇"/>
        <s v="黄凤英"/>
        <s v="池秋妹"/>
        <s v="郑连珠"/>
        <s v="刘淑霞"/>
        <s v="鲍吓娇"/>
        <s v="薛金华"/>
        <s v="刘爱凤"/>
        <s v="胡庆"/>
        <s v="徐惠芳"/>
        <s v="史文艳"/>
        <s v="陆金凤"/>
        <s v="林春妹"/>
        <s v="高玉莲"/>
        <s v="吴玉妹"/>
        <s v="杨秀珍"/>
        <s v="唐建英"/>
        <s v="林魁妹"/>
        <s v="林秀明"/>
        <s v="廖荣爱"/>
        <s v="陈燕红"/>
        <s v="涂丽芬"/>
        <s v="陈员凤"/>
        <s v="傅东英"/>
        <s v="陈珠芳"/>
        <s v="邓丽平"/>
        <s v="张育林"/>
        <s v="尹小兰"/>
        <s v="郑珍治"/>
        <s v="肖昌菁"/>
        <s v="徐华英"/>
        <s v="匡泽于"/>
        <s v="陈在朋"/>
        <s v="韩巧英"/>
        <s v="黄军芳"/>
        <s v="陈敏"/>
        <s v="吴治芬"/>
        <s v="朱清机"/>
        <s v="陈世菊"/>
        <s v="李灿梅"/>
        <s v="陈巧梅"/>
        <s v="贺兰"/>
        <s v="叶明兰"/>
        <s v="林文秀"/>
        <s v="方华珍"/>
        <s v="聂红莲"/>
        <s v="郑丽平"/>
        <s v="魏金凤"/>
        <s v="夏红梅"/>
        <s v="叶宝琴"/>
        <s v="张陈霞"/>
        <s v="俞连琴"/>
        <s v="冉南美"/>
        <s v="陈秀清"/>
        <s v="池惠庭"/>
        <s v="张培冉"/>
        <s v="徐琳晶"/>
        <s v="夏丽"/>
        <s v="叶英"/>
        <s v="范丽媚"/>
        <s v="陈霞"/>
        <s v="余鸿燕"/>
        <s v="危园英"/>
        <s v="刘丝云"/>
        <s v="胡水香"/>
        <s v="苏秀金"/>
        <s v="游美霞"/>
      </sharedItems>
    </cacheField>
    <cacheField name="身份证号" numFmtId="49">
      <sharedItems count="100">
        <s v="350305199001205921"/>
        <s v="350111199212104721"/>
        <s v="350526199209204023"/>
        <s v="513025197802124526"/>
        <s v="352123196908287603"/>
        <s v="522502198201172627"/>
        <s v="352121197503273926"/>
        <s v="350783198307275523"/>
        <s v="352122196801061042"/>
        <s v="352227197612073521"/>
        <s v="352127196403271724"/>
        <s v="350425197910271442"/>
        <s v="350721198211141329"/>
        <s v="350124196901022762"/>
        <s v="350181198502171580"/>
        <s v="352121197711162921"/>
        <s v="350124197903181403"/>
        <s v="352122196308083723"/>
        <s v="362129197110194349"/>
        <s v="350123197210262124"/>
        <s v="350121196409114025"/>
        <s v="522124197710252424"/>
        <s v="420625196907063524"/>
        <s v="352101196711295847"/>
        <s v="350721199511023927"/>
        <s v="350429196911070029"/>
        <s v="422201197112164288"/>
        <s v="352101197909237444"/>
        <s v="352124197306124621"/>
        <s v="350123196801180142"/>
        <s v="35210319700403002X"/>
        <s v="350124197211251706"/>
        <s v="411328199005086183"/>
        <s v="352122196911091824"/>
        <s v="362131197210101201"/>
        <s v="350426197109186521"/>
        <s v="350426198503091525"/>
        <s v="352104197205211544"/>
        <s v="35012519840716412X"/>
        <s v="352123197211018029"/>
        <s v="352123197608237027"/>
        <s v="500232199507154246"/>
        <s v="352229199708266020"/>
        <s v="352102196901140869"/>
        <s v="352123197010161566"/>
        <s v="350125197902253221"/>
        <s v="350429197711141026"/>
        <s v="352121196808102947"/>
        <s v="36062119760229472X"/>
        <s v="510226196402115284"/>
        <s v="350122198212175321"/>
        <s v="350122198707116841"/>
        <s v="350429198202164523"/>
        <s v="350121198110196766"/>
        <s v="350321197511142247"/>
        <s v="352123197012054043"/>
        <s v="352101197110273049"/>
        <s v="350426197308111522"/>
        <s v="35042419870813192X"/>
        <s v="350424197411050569"/>
        <s v="431023198701072421"/>
        <s v="350321197312220767"/>
        <s v="352121197007020022"/>
        <s v="513030198008241421"/>
        <s v="51303219740506544X"/>
        <s v="512221197304212763"/>
        <s v="350128196810244242"/>
        <s v="362525197901173321"/>
        <s v="350111197501100664"/>
        <s v="52222519710928542X"/>
        <s v="352101197310267823"/>
        <s v="350322197211103824"/>
        <s v="350429197311185521"/>
        <s v="352122197010142449"/>
        <s v="500222199404162427"/>
        <s v="350783198205225023"/>
        <s v="350126197909046619"/>
        <s v="352104197801116543"/>
        <s v="352622197503211825"/>
        <s v="352227197502242128"/>
        <s v="352227197508040527"/>
        <s v="513030199510053826"/>
        <s v="350721198305013926"/>
        <s v="350111197204030348"/>
        <s v="350425197903112427"/>
        <s v="513022199606250226"/>
        <s v="35018119861102204X"/>
        <s v="350124197601213924"/>
        <s v="412929197911035012"/>
        <s v="35011119951213472X"/>
        <s v="352229199102105046"/>
        <s v="352123196911191549"/>
        <s v="350783198310161586"/>
        <s v="362525196212145443"/>
        <s v="350430198312200527"/>
        <s v="352121196711104524"/>
        <s v="360425197109064626"/>
        <s v="352127197004181726"/>
        <s v="352225196706202526"/>
        <s v="352227196708161329"/>
      </sharedItems>
    </cacheField>
    <cacheField name="信用档案考评得分" numFmtId="0">
      <sharedItems containsSemiMixedTypes="0" containsString="0" containsNumber="1" containsInteger="1" minValue="0" maxValue="190" count="29">
        <n v="190"/>
        <n v="165"/>
        <n v="160"/>
        <n v="150"/>
        <n v="141"/>
        <n v="134"/>
        <n v="126"/>
        <n v="122"/>
        <n v="120"/>
        <n v="110"/>
        <n v="108"/>
        <n v="105"/>
        <n v="102"/>
        <n v="100"/>
        <n v="97"/>
        <n v="96"/>
        <n v="95"/>
        <n v="91"/>
        <n v="90"/>
        <n v="88"/>
        <n v="87"/>
        <n v="86"/>
        <n v="85"/>
        <n v="84"/>
        <n v="82"/>
        <n v="80"/>
        <n v="78"/>
        <n v="77"/>
        <n v="76"/>
      </sharedItems>
    </cacheField>
    <cacheField name="信用档案 考评排名" numFmtId="0">
      <sharedItems containsSemiMixedTypes="0" containsString="0" containsNumber="1" containsInteger="1" minValue="0" maxValue="100" count="10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sharedItems>
    </cacheField>
    <cacheField name="录入平台时间" numFmtId="179">
      <sharedItems containsSemiMixedTypes="0" containsString="0" containsNonDate="0" containsDate="1" minDate="2020-05-05T00:00:00" maxDate="2024-11-29T00:00:00" count="82">
        <d v="2024-03-23T00:00:00"/>
        <d v="2024-06-01T00:00:00"/>
        <d v="2024-09-28T00:00:00"/>
        <d v="2024-03-08T00:00:00"/>
        <d v="2020-05-05T00:00:00"/>
        <d v="2024-03-13T00:00:00"/>
        <d v="2020-09-05T00:00:00"/>
        <d v="2024-11-26T00:00:00"/>
        <d v="2020-09-21T00:00:00"/>
        <d v="2022-09-17T00:00:00"/>
        <d v="2022-10-05T00:00:00"/>
        <d v="2024-05-10T00:00:00"/>
        <d v="2021-02-23T00:00:00"/>
        <d v="2022-08-22T00:00:00"/>
        <d v="2024-09-07T00:00:00"/>
        <d v="2024-06-05T00:00:00"/>
        <d v="2023-09-16T00:00:00"/>
        <d v="2021-01-15T00:00:00"/>
        <d v="2021-03-02T00:00:00"/>
        <d v="2022-07-19T00:00:00"/>
        <d v="2022-09-28T00:00:00"/>
        <d v="2023-01-17T00:00:00"/>
        <d v="2023-01-28T00:00:00"/>
        <d v="2023-02-08T00:00:00"/>
        <d v="2023-02-13T00:00:00"/>
        <d v="2023-02-14T00:00:00"/>
        <d v="2023-02-17T00:00:00"/>
        <d v="2023-02-18T00:00:00"/>
        <d v="2023-02-24T00:00:00"/>
        <d v="2023-02-25T00:00:00"/>
        <d v="2023-02-27T00:00:00"/>
        <d v="2023-03-04T00:00:00"/>
        <d v="2023-03-11T00:00:00"/>
        <d v="2023-03-18T00:00:00"/>
        <d v="2023-03-25T00:00:00"/>
        <d v="2023-03-26T00:00:00"/>
        <d v="2023-04-26T00:00:00"/>
        <d v="2023-05-08T00:00:00"/>
        <d v="2023-05-11T00:00:00"/>
        <d v="2023-10-17T00:00:00"/>
        <d v="2024-05-18T00:00:00"/>
        <d v="2024-07-06T00:00:00"/>
        <d v="2023-02-19T00:00:00"/>
        <d v="2023-07-01T00:00:00"/>
        <d v="2024-02-01T00:00:00"/>
        <d v="2024-03-03T00:00:00"/>
        <d v="2024-04-20T00:00:00"/>
        <d v="2024-05-05T00:00:00"/>
        <d v="2024-05-14T00:00:00"/>
        <d v="2024-05-17T00:00:00"/>
        <d v="2024-05-21T00:00:00"/>
        <d v="2024-09-09T00:00:00"/>
        <d v="2024-09-24T00:00:00"/>
        <d v="2024-11-11T00:00:00"/>
        <d v="2021-12-14T00:00:00"/>
        <d v="2024-10-05T00:00:00"/>
        <d v="2023-05-05T00:00:00"/>
        <d v="2023-05-27T00:00:00"/>
        <d v="2023-06-17T00:00:00"/>
        <d v="2023-09-04T00:00:00"/>
        <d v="2023-09-26T00:00:00"/>
        <d v="2023-10-08T00:00:00"/>
        <d v="2023-10-21T00:00:00"/>
        <d v="2023-11-04T00:00:00"/>
        <d v="2023-11-21T00:00:00"/>
        <d v="2023-11-26T00:00:00"/>
        <d v="2024-03-07T00:00:00"/>
        <d v="2024-03-11T00:00:00"/>
        <d v="2024-05-04T00:00:00"/>
        <d v="2024-07-27T00:00:00"/>
        <d v="2024-08-16T00:00:00"/>
        <d v="2024-10-19T00:00:00"/>
        <d v="2024-11-02T00:00:00"/>
        <d v="2024-11-29T00:00:00"/>
        <d v="2022-08-17T00:00:00"/>
        <d v="2024-09-27T00:00:00"/>
        <d v="2021-03-08T00:00:00"/>
        <d v="2024-01-29T00:00:00"/>
        <d v="2021-05-08T00:00:00"/>
        <d v="2021-06-12T00:00:00"/>
        <d v="2021-03-16T00:00:00"/>
        <d v="2022-10-08T00:00:00"/>
      </sharedItems>
    </cacheField>
  </cacheFields>
</pivotCacheDefinition>
</file>

<file path=xl/pivotCache/pivotCacheRecords1.xml><?xml version="1.0" encoding="utf-8"?>
<pivotCacheRecords xmlns="http://schemas.openxmlformats.org/spreadsheetml/2006/main" xmlns:r="http://schemas.openxmlformats.org/officeDocument/2006/relationships" count="100">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r>
    <x v="4294967295"/>
    <x v="4294967295"/>
    <x v="4294967295"/>
    <x v="4294967295"/>
    <x v="4294967295"/>
    <x v="4294967295"/>
  </r>
</pivotCacheRecords>
</file>

<file path=xl/pivotCache/pivotCacheRecords2.xml><?xml version="1.0" encoding="utf-8"?>
<pivotCacheRecords xmlns="http://schemas.openxmlformats.org/spreadsheetml/2006/main" xmlns:r="http://schemas.openxmlformats.org/officeDocument/2006/relationships" count="100">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true" multipleFieldFilters="0">
  <location ref="A3:B11" firstHeaderRow="1" firstDataRow="1" firstDataCol="1"/>
  <pivotFields count="6">
    <pivotField compact="0" showAll="0">
      <items count="1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t="default"/>
      </items>
    </pivotField>
    <pivotField axis="axisRow" compact="0" showAll="0">
      <items count="9">
        <item x="5"/>
        <item x="0"/>
        <item x="1"/>
        <item x="6"/>
        <item m="1" x="7"/>
        <item x="2"/>
        <item x="4"/>
        <item x="3"/>
        <item t="default"/>
      </items>
    </pivotField>
    <pivotField compact="0" showAll="0">
      <items count="101">
        <item x="38"/>
        <item x="31"/>
        <item x="5"/>
        <item x="23"/>
        <item x="68"/>
        <item x="30"/>
        <item x="73"/>
        <item x="71"/>
        <item x="11"/>
        <item x="92"/>
        <item x="53"/>
        <item x="55"/>
        <item x="65"/>
        <item x="57"/>
        <item x="86"/>
        <item x="35"/>
        <item x="58"/>
        <item x="32"/>
        <item x="91"/>
        <item x="77"/>
        <item x="56"/>
        <item x="16"/>
        <item x="46"/>
        <item x="66"/>
        <item x="74"/>
        <item x="41"/>
        <item x="96"/>
        <item x="19"/>
        <item x="0"/>
        <item x="13"/>
        <item x="34"/>
        <item x="67"/>
        <item x="10"/>
        <item x="64"/>
        <item x="12"/>
        <item x="72"/>
        <item x="52"/>
        <item x="45"/>
        <item x="2"/>
        <item x="27"/>
        <item x="50"/>
        <item x="1"/>
        <item x="9"/>
        <item x="76"/>
        <item x="51"/>
        <item x="40"/>
        <item x="33"/>
        <item x="37"/>
        <item x="95"/>
        <item x="99"/>
        <item x="44"/>
        <item x="4"/>
        <item x="78"/>
        <item x="20"/>
        <item x="85"/>
        <item x="43"/>
        <item x="97"/>
        <item x="49"/>
        <item x="54"/>
        <item x="94"/>
        <item x="80"/>
        <item x="7"/>
        <item x="29"/>
        <item x="47"/>
        <item x="69"/>
        <item x="81"/>
        <item x="89"/>
        <item x="62"/>
        <item x="6"/>
        <item x="17"/>
        <item x="63"/>
        <item x="42"/>
        <item x="88"/>
        <item x="39"/>
        <item x="48"/>
        <item x="82"/>
        <item x="21"/>
        <item x="75"/>
        <item x="90"/>
        <item x="60"/>
        <item x="98"/>
        <item x="93"/>
        <item x="15"/>
        <item x="84"/>
        <item x="83"/>
        <item x="18"/>
        <item x="87"/>
        <item x="8"/>
        <item x="59"/>
        <item x="3"/>
        <item x="24"/>
        <item x="22"/>
        <item x="79"/>
        <item x="36"/>
        <item x="14"/>
        <item x="61"/>
        <item x="26"/>
        <item x="28"/>
        <item x="70"/>
        <item x="25"/>
        <item t="default"/>
      </items>
    </pivotField>
    <pivotField compact="0" showAll="0">
      <items count="101">
        <item x="83"/>
        <item x="68"/>
        <item x="1"/>
        <item x="88"/>
        <item x="20"/>
        <item x="53"/>
        <item x="50"/>
        <item x="51"/>
        <item x="29"/>
        <item x="19"/>
        <item x="13"/>
        <item x="31"/>
        <item x="86"/>
        <item x="16"/>
        <item x="45"/>
        <item x="38"/>
        <item x="76"/>
        <item x="66"/>
        <item x="14"/>
        <item x="0"/>
        <item x="61"/>
        <item x="54"/>
        <item x="71"/>
        <item x="59"/>
        <item x="58"/>
        <item x="84"/>
        <item x="11"/>
        <item x="35"/>
        <item x="57"/>
        <item x="36"/>
        <item x="25"/>
        <item x="72"/>
        <item x="46"/>
        <item x="52"/>
        <item x="93"/>
        <item x="2"/>
        <item x="12"/>
        <item x="82"/>
        <item x="24"/>
        <item x="75"/>
        <item x="7"/>
        <item x="91"/>
        <item x="23"/>
        <item x="56"/>
        <item x="70"/>
        <item x="27"/>
        <item x="43"/>
        <item x="30"/>
        <item x="37"/>
        <item x="77"/>
        <item x="94"/>
        <item x="47"/>
        <item x="62"/>
        <item x="6"/>
        <item x="15"/>
        <item x="17"/>
        <item x="8"/>
        <item x="33"/>
        <item x="73"/>
        <item x="4"/>
        <item x="90"/>
        <item x="44"/>
        <item x="55"/>
        <item x="39"/>
        <item x="40"/>
        <item x="28"/>
        <item x="10"/>
        <item x="96"/>
        <item x="97"/>
        <item x="98"/>
        <item x="79"/>
        <item x="80"/>
        <item x="9"/>
        <item x="89"/>
        <item x="42"/>
        <item x="78"/>
        <item x="95"/>
        <item x="48"/>
        <item x="18"/>
        <item x="34"/>
        <item x="92"/>
        <item x="67"/>
        <item x="32"/>
        <item x="87"/>
        <item x="22"/>
        <item x="26"/>
        <item x="99"/>
        <item x="60"/>
        <item x="74"/>
        <item x="41"/>
        <item x="49"/>
        <item x="65"/>
        <item x="85"/>
        <item x="3"/>
        <item x="63"/>
        <item x="81"/>
        <item x="64"/>
        <item x="21"/>
        <item x="69"/>
        <item x="5"/>
        <item t="default"/>
      </items>
    </pivotField>
    <pivotField compact="0" showAll="0">
      <items count="30">
        <item x="28"/>
        <item x="27"/>
        <item x="26"/>
        <item x="25"/>
        <item x="24"/>
        <item x="23"/>
        <item x="22"/>
        <item x="21"/>
        <item x="20"/>
        <item x="19"/>
        <item x="18"/>
        <item x="17"/>
        <item x="16"/>
        <item x="15"/>
        <item x="14"/>
        <item x="13"/>
        <item x="12"/>
        <item x="11"/>
        <item x="10"/>
        <item x="9"/>
        <item x="8"/>
        <item x="7"/>
        <item x="6"/>
        <item x="5"/>
        <item x="4"/>
        <item x="3"/>
        <item x="2"/>
        <item x="1"/>
        <item x="0"/>
        <item t="default"/>
      </items>
    </pivotField>
    <pivotField dataField="1" compact="0" showAll="0">
      <items count="1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t="default"/>
      </items>
    </pivotField>
  </pivotFields>
  <rowFields count="1">
    <field x="1"/>
  </rowFields>
  <rowItems count="8">
    <i>
      <x/>
    </i>
    <i>
      <x v="1"/>
    </i>
    <i>
      <x v="2"/>
    </i>
    <i>
      <x v="3"/>
    </i>
    <i>
      <x v="5"/>
    </i>
    <i>
      <x v="6"/>
    </i>
    <i>
      <x v="7"/>
    </i>
    <i t="grand">
      <x/>
    </i>
  </rowItems>
  <colItems count="1">
    <i/>
  </colItems>
  <dataFields count="1">
    <dataField name="计数项:信用档案 考评排名" fld="5"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数据透视表2" cacheId="1"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true" multipleFieldFilters="0">
  <location ref="A3:B11" firstHeaderRow="1" firstDataRow="1" firstDataCol="1"/>
  <pivotFields count="7">
    <pivotField compact="0" showAll="0">
      <items count="1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t="default"/>
      </items>
    </pivotField>
    <pivotField axis="axisRow" compact="0" showAll="0">
      <items count="9">
        <item x="5"/>
        <item x="0"/>
        <item x="1"/>
        <item x="6"/>
        <item m="1" x="7"/>
        <item x="2"/>
        <item x="4"/>
        <item x="3"/>
        <item t="default"/>
      </items>
    </pivotField>
    <pivotField compact="0" showAll="0"/>
    <pivotField compact="0" showAll="0"/>
    <pivotField compact="0" showAll="0"/>
    <pivotField dataField="1" compact="0" showAll="0">
      <items count="1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t="default"/>
      </items>
    </pivotField>
    <pivotField compact="0" numFmtId="179" showAll="0"/>
  </pivotFields>
  <rowFields count="1">
    <field x="1"/>
  </rowFields>
  <rowItems count="8">
    <i>
      <x/>
    </i>
    <i>
      <x v="1"/>
    </i>
    <i>
      <x v="2"/>
    </i>
    <i>
      <x v="3"/>
    </i>
    <i>
      <x v="5"/>
    </i>
    <i>
      <x v="6"/>
    </i>
    <i>
      <x v="7"/>
    </i>
    <i t="grand">
      <x/>
    </i>
  </rowItems>
  <colItems count="1">
    <i/>
  </colItems>
  <dataFields count="1">
    <dataField name="计数项:信用档案 考评排名" fld="5"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L25"/>
  <sheetViews>
    <sheetView zoomScale="60" zoomScaleNormal="60" workbookViewId="0">
      <pane xSplit="3" ySplit="5" topLeftCell="D9" activePane="bottomRight" state="frozen"/>
      <selection/>
      <selection pane="topRight"/>
      <selection pane="bottomLeft"/>
      <selection pane="bottomRight" activeCell="N4" sqref="N4:R4"/>
    </sheetView>
  </sheetViews>
  <sheetFormatPr defaultColWidth="9.81666666666667" defaultRowHeight="13.5"/>
  <cols>
    <col min="1" max="1" width="5" style="60" customWidth="true"/>
    <col min="2" max="2" width="33.3666666666667" style="60" customWidth="true"/>
    <col min="3" max="3" width="13.7916666666667" style="62" customWidth="true"/>
    <col min="4" max="5" width="6.09166666666667" style="60" customWidth="true"/>
    <col min="6" max="6" width="11.5416666666667" style="60" customWidth="true"/>
    <col min="7" max="7" width="15.1833333333333" style="60" customWidth="true"/>
    <col min="8" max="8" width="10.6333333333333" style="60" customWidth="true"/>
    <col min="9" max="9" width="7.90833333333333" style="60" customWidth="true"/>
    <col min="10" max="10" width="35.4" style="60" customWidth="true"/>
    <col min="11" max="12" width="15.1833333333333" style="60" customWidth="true"/>
    <col min="13" max="13" width="12.9083333333333" style="60" customWidth="true"/>
    <col min="14" max="14" width="6.09166666666667" style="60" customWidth="true"/>
    <col min="15" max="15" width="12.4583333333333" style="60" customWidth="true"/>
    <col min="16" max="16" width="12.9083333333333" style="60" customWidth="true"/>
    <col min="17" max="18" width="16.275" style="60" customWidth="true"/>
    <col min="19" max="20" width="9.725" style="60" customWidth="true"/>
    <col min="21" max="21" width="12.9083333333333" style="60" customWidth="true"/>
    <col min="22" max="22" width="17" style="60" customWidth="true"/>
    <col min="23" max="23" width="41" style="60" customWidth="true"/>
    <col min="24" max="24" width="23.2083333333333" style="60" customWidth="true"/>
    <col min="25" max="25" width="7.90833333333333" style="60" customWidth="true"/>
    <col min="26" max="28" width="12.9083333333333" style="60" customWidth="true"/>
    <col min="29" max="30" width="7.90833333333333" style="60" customWidth="true"/>
    <col min="31" max="31" width="33.1833333333333" style="60" customWidth="true"/>
    <col min="32" max="32" width="27.6333333333333" style="60" customWidth="true"/>
    <col min="33" max="33" width="19.2416666666667" style="60" customWidth="true"/>
    <col min="34" max="34" width="9.725" style="60" customWidth="true"/>
    <col min="35" max="35" width="7.90833333333333" style="60" customWidth="true"/>
    <col min="36" max="36" width="9.725" style="60" customWidth="true"/>
    <col min="37" max="37" width="15.1833333333333" style="60" customWidth="true"/>
    <col min="38" max="38" width="19.725" style="60" customWidth="true"/>
    <col min="39" max="39" width="10.6333333333333" style="60" customWidth="true"/>
    <col min="40" max="40" width="15.1833333333333" style="60" customWidth="true"/>
    <col min="41" max="42" width="7.90833333333333" style="60" customWidth="true"/>
    <col min="43" max="43" width="14" style="60" customWidth="true"/>
    <col min="44" max="44" width="27.5416666666667" style="60" customWidth="true"/>
    <col min="45" max="45" width="7.90833333333333" style="60" customWidth="true"/>
    <col min="46" max="46" width="29.725" style="60" customWidth="true"/>
    <col min="47" max="47" width="11.5416666666667" style="60" customWidth="true"/>
    <col min="48" max="49" width="8.81666666666667" style="60" customWidth="true"/>
    <col min="50" max="50" width="20.6333333333333" style="60" customWidth="true"/>
    <col min="51" max="51" width="22.6333333333333" style="60" customWidth="true"/>
    <col min="52" max="52" width="7.90833333333333" style="60" customWidth="true"/>
    <col min="53" max="53" width="32.6333333333333" style="60" customWidth="true"/>
    <col min="54" max="55" width="7.90833333333333" style="60" customWidth="true"/>
    <col min="56" max="56" width="90.6333333333333" style="60" customWidth="true"/>
    <col min="57" max="62" width="7.90833333333333" style="60" customWidth="true"/>
    <col min="63" max="16384" width="9.81666666666667" style="60"/>
  </cols>
  <sheetData>
    <row r="1" s="60" customFormat="true" ht="16.5" spans="1:3">
      <c r="A1" s="64" t="s">
        <v>0</v>
      </c>
      <c r="B1" s="64"/>
      <c r="C1" s="63"/>
    </row>
    <row r="2" s="60" customFormat="true" ht="26.25" spans="1:62">
      <c r="A2" s="65" t="s">
        <v>1</v>
      </c>
      <c r="B2" s="65"/>
      <c r="C2" s="66"/>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row>
    <row r="3" s="61" customFormat="true" ht="64" customHeight="true" spans="1:62">
      <c r="A3" s="67" t="s">
        <v>2</v>
      </c>
      <c r="B3" s="67" t="s">
        <v>3</v>
      </c>
      <c r="C3" s="67" t="s">
        <v>4</v>
      </c>
      <c r="D3" s="48" t="s">
        <v>5</v>
      </c>
      <c r="E3" s="48"/>
      <c r="F3" s="48"/>
      <c r="G3" s="48"/>
      <c r="H3" s="48"/>
      <c r="I3" s="48"/>
      <c r="J3" s="48" t="s">
        <v>6</v>
      </c>
      <c r="K3" s="48"/>
      <c r="L3" s="48"/>
      <c r="M3" s="48"/>
      <c r="N3" s="48" t="s">
        <v>7</v>
      </c>
      <c r="O3" s="48"/>
      <c r="P3" s="48"/>
      <c r="Q3" s="48"/>
      <c r="R3" s="48"/>
      <c r="S3" s="85" t="s">
        <v>8</v>
      </c>
      <c r="T3" s="86"/>
      <c r="U3" s="86"/>
      <c r="V3" s="86"/>
      <c r="W3" s="86"/>
      <c r="X3" s="89"/>
      <c r="Y3" s="48" t="s">
        <v>9</v>
      </c>
      <c r="Z3" s="48"/>
      <c r="AA3" s="48"/>
      <c r="AB3" s="48"/>
      <c r="AC3" s="48"/>
      <c r="AD3" s="48"/>
      <c r="AE3" s="48"/>
      <c r="AF3" s="48"/>
      <c r="AG3" s="48"/>
      <c r="AH3" s="101" t="s">
        <v>10</v>
      </c>
      <c r="AI3" s="101"/>
      <c r="AJ3" s="101"/>
      <c r="AK3" s="101"/>
      <c r="AL3" s="101"/>
      <c r="AM3" s="101"/>
      <c r="AN3" s="107"/>
      <c r="AO3" s="109" t="s">
        <v>11</v>
      </c>
      <c r="AP3" s="110"/>
      <c r="AQ3" s="110"/>
      <c r="AR3" s="110"/>
      <c r="AS3" s="110"/>
      <c r="AT3" s="110"/>
      <c r="AU3" s="110"/>
      <c r="AV3" s="110"/>
      <c r="AW3" s="111"/>
      <c r="AX3" s="112" t="s">
        <v>12</v>
      </c>
      <c r="AY3" s="86"/>
      <c r="AZ3" s="86"/>
      <c r="BA3" s="89"/>
      <c r="BB3" s="48" t="s">
        <v>13</v>
      </c>
      <c r="BC3" s="48"/>
      <c r="BD3" s="48"/>
      <c r="BE3" s="48"/>
      <c r="BF3" s="48"/>
      <c r="BG3" s="48"/>
      <c r="BH3" s="48"/>
      <c r="BI3" s="48"/>
      <c r="BJ3" s="48"/>
    </row>
    <row r="4" s="62" customFormat="true" ht="52" customHeight="true" spans="1:62">
      <c r="A4" s="7"/>
      <c r="B4" s="7"/>
      <c r="C4" s="7"/>
      <c r="D4" s="68"/>
      <c r="E4" s="68"/>
      <c r="F4" s="68"/>
      <c r="G4" s="68"/>
      <c r="H4" s="68"/>
      <c r="I4" s="68"/>
      <c r="J4" s="68" t="s">
        <v>14</v>
      </c>
      <c r="K4" s="68"/>
      <c r="L4" s="68"/>
      <c r="M4" s="68"/>
      <c r="N4" s="68" t="s">
        <v>15</v>
      </c>
      <c r="O4" s="68"/>
      <c r="P4" s="68"/>
      <c r="Q4" s="68"/>
      <c r="R4" s="68"/>
      <c r="S4" s="87" t="s">
        <v>16</v>
      </c>
      <c r="T4" s="88"/>
      <c r="U4" s="88"/>
      <c r="V4" s="88"/>
      <c r="W4" s="88"/>
      <c r="X4" s="90"/>
      <c r="Y4" s="68" t="s">
        <v>17</v>
      </c>
      <c r="Z4" s="68"/>
      <c r="AA4" s="68"/>
      <c r="AB4" s="68"/>
      <c r="AC4" s="68"/>
      <c r="AD4" s="68"/>
      <c r="AE4" s="68"/>
      <c r="AF4" s="68"/>
      <c r="AG4" s="68"/>
      <c r="AH4" s="90" t="s">
        <v>18</v>
      </c>
      <c r="AI4" s="68"/>
      <c r="AJ4" s="68"/>
      <c r="AK4" s="68"/>
      <c r="AL4" s="68"/>
      <c r="AM4" s="68"/>
      <c r="AN4" s="68"/>
      <c r="AO4" s="68" t="s">
        <v>19</v>
      </c>
      <c r="AP4" s="68"/>
      <c r="AQ4" s="68"/>
      <c r="AR4" s="68"/>
      <c r="AS4" s="68"/>
      <c r="AT4" s="68"/>
      <c r="AU4" s="68"/>
      <c r="AV4" s="68"/>
      <c r="AW4" s="113"/>
      <c r="AX4" s="114" t="s">
        <v>20</v>
      </c>
      <c r="AY4" s="88"/>
      <c r="AZ4" s="88"/>
      <c r="BA4" s="88"/>
      <c r="BB4" s="87" t="s">
        <v>21</v>
      </c>
      <c r="BC4" s="88"/>
      <c r="BD4" s="88"/>
      <c r="BE4" s="88"/>
      <c r="BF4" s="88"/>
      <c r="BG4" s="88"/>
      <c r="BH4" s="88"/>
      <c r="BI4" s="88"/>
      <c r="BJ4" s="90"/>
    </row>
    <row r="5" s="63" customFormat="true" ht="83" customHeight="true" spans="1:62">
      <c r="A5" s="68"/>
      <c r="B5" s="68"/>
      <c r="C5" s="68"/>
      <c r="D5" s="68" t="s">
        <v>22</v>
      </c>
      <c r="E5" s="68" t="s">
        <v>23</v>
      </c>
      <c r="F5" s="68" t="s">
        <v>24</v>
      </c>
      <c r="G5" s="68" t="s">
        <v>25</v>
      </c>
      <c r="H5" s="68" t="s">
        <v>26</v>
      </c>
      <c r="I5" s="68" t="s">
        <v>27</v>
      </c>
      <c r="J5" s="68" t="s">
        <v>28</v>
      </c>
      <c r="K5" s="68" t="s">
        <v>29</v>
      </c>
      <c r="L5" s="68" t="s">
        <v>30</v>
      </c>
      <c r="M5" s="68" t="s">
        <v>31</v>
      </c>
      <c r="N5" s="68" t="s">
        <v>32</v>
      </c>
      <c r="O5" s="68" t="s">
        <v>33</v>
      </c>
      <c r="P5" s="68" t="s">
        <v>34</v>
      </c>
      <c r="Q5" s="68" t="s">
        <v>35</v>
      </c>
      <c r="R5" s="68" t="s">
        <v>36</v>
      </c>
      <c r="S5" s="68" t="s">
        <v>37</v>
      </c>
      <c r="T5" s="68" t="s">
        <v>38</v>
      </c>
      <c r="U5" s="68" t="s">
        <v>34</v>
      </c>
      <c r="V5" s="68" t="s">
        <v>39</v>
      </c>
      <c r="W5" s="68" t="s">
        <v>40</v>
      </c>
      <c r="X5" s="68" t="s">
        <v>41</v>
      </c>
      <c r="Y5" s="68" t="s">
        <v>42</v>
      </c>
      <c r="Z5" s="68" t="s">
        <v>30</v>
      </c>
      <c r="AA5" s="68" t="s">
        <v>38</v>
      </c>
      <c r="AB5" s="68" t="s">
        <v>31</v>
      </c>
      <c r="AC5" s="68" t="s">
        <v>39</v>
      </c>
      <c r="AD5" s="68" t="s">
        <v>43</v>
      </c>
      <c r="AE5" s="68" t="s">
        <v>44</v>
      </c>
      <c r="AF5" s="68" t="s">
        <v>45</v>
      </c>
      <c r="AG5" s="68" t="s">
        <v>41</v>
      </c>
      <c r="AH5" s="102" t="s">
        <v>46</v>
      </c>
      <c r="AI5" s="103" t="s">
        <v>47</v>
      </c>
      <c r="AJ5" s="103" t="s">
        <v>48</v>
      </c>
      <c r="AK5" s="103" t="s">
        <v>49</v>
      </c>
      <c r="AL5" s="103" t="s">
        <v>50</v>
      </c>
      <c r="AM5" s="103" t="s">
        <v>51</v>
      </c>
      <c r="AN5" s="103" t="s">
        <v>52</v>
      </c>
      <c r="AO5" s="103" t="s">
        <v>53</v>
      </c>
      <c r="AP5" s="103" t="s">
        <v>38</v>
      </c>
      <c r="AQ5" s="103" t="s">
        <v>54</v>
      </c>
      <c r="AR5" s="103" t="s">
        <v>55</v>
      </c>
      <c r="AS5" s="103" t="s">
        <v>56</v>
      </c>
      <c r="AT5" s="103" t="s">
        <v>57</v>
      </c>
      <c r="AU5" s="103" t="s">
        <v>58</v>
      </c>
      <c r="AV5" s="103" t="s">
        <v>59</v>
      </c>
      <c r="AW5" s="115" t="s">
        <v>60</v>
      </c>
      <c r="AX5" s="116" t="s">
        <v>61</v>
      </c>
      <c r="AY5" s="68" t="s">
        <v>62</v>
      </c>
      <c r="AZ5" s="68" t="s">
        <v>54</v>
      </c>
      <c r="BA5" s="68" t="s">
        <v>63</v>
      </c>
      <c r="BB5" s="68" t="s">
        <v>64</v>
      </c>
      <c r="BC5" s="68" t="s">
        <v>65</v>
      </c>
      <c r="BD5" s="68" t="s">
        <v>66</v>
      </c>
      <c r="BE5" s="68" t="s">
        <v>67</v>
      </c>
      <c r="BF5" s="68" t="s">
        <v>68</v>
      </c>
      <c r="BG5" s="68" t="s">
        <v>69</v>
      </c>
      <c r="BH5" s="68" t="s">
        <v>70</v>
      </c>
      <c r="BI5" s="68" t="s">
        <v>54</v>
      </c>
      <c r="BJ5" s="68" t="s">
        <v>39</v>
      </c>
    </row>
    <row r="6" s="60" customFormat="true" ht="77" customHeight="true" spans="1:63">
      <c r="A6" s="69">
        <v>1</v>
      </c>
      <c r="B6" s="70" t="s">
        <v>71</v>
      </c>
      <c r="C6" s="71" t="s">
        <v>72</v>
      </c>
      <c r="D6" s="72" t="s">
        <v>73</v>
      </c>
      <c r="E6" s="72" t="s">
        <v>73</v>
      </c>
      <c r="F6" s="72" t="s">
        <v>73</v>
      </c>
      <c r="G6" s="72" t="s">
        <v>73</v>
      </c>
      <c r="H6" s="72" t="s">
        <v>73</v>
      </c>
      <c r="I6" s="72" t="s">
        <v>73</v>
      </c>
      <c r="J6" s="77"/>
      <c r="K6" s="78"/>
      <c r="L6" s="77"/>
      <c r="M6" s="77"/>
      <c r="N6" s="77"/>
      <c r="O6" s="78"/>
      <c r="P6" s="77"/>
      <c r="Q6" s="77"/>
      <c r="R6" s="77"/>
      <c r="S6" s="77"/>
      <c r="T6" s="77"/>
      <c r="U6" s="77"/>
      <c r="V6" s="77"/>
      <c r="W6" s="77"/>
      <c r="X6" s="77"/>
      <c r="Y6" s="93"/>
      <c r="Z6" s="77"/>
      <c r="AA6" s="93"/>
      <c r="AB6" s="77"/>
      <c r="AC6" s="99"/>
      <c r="AD6" s="99"/>
      <c r="AE6" s="99"/>
      <c r="AF6" s="99"/>
      <c r="AG6" s="99"/>
      <c r="AH6" s="104"/>
      <c r="AI6" s="104"/>
      <c r="AJ6" s="104"/>
      <c r="AK6" s="104"/>
      <c r="AL6" s="104"/>
      <c r="AM6" s="104"/>
      <c r="AN6" s="104"/>
      <c r="AO6" s="76">
        <v>34</v>
      </c>
      <c r="AP6" s="76" t="e">
        <f>#REF!</f>
        <v>#REF!</v>
      </c>
      <c r="AQ6" s="91">
        <f>180000/10000</f>
        <v>18</v>
      </c>
      <c r="AR6" s="76" t="s">
        <v>73</v>
      </c>
      <c r="AS6" s="76" t="s">
        <v>73</v>
      </c>
      <c r="AT6" s="76" t="s">
        <v>74</v>
      </c>
      <c r="AU6" s="76" t="s">
        <v>73</v>
      </c>
      <c r="AV6" s="76" t="s">
        <v>73</v>
      </c>
      <c r="AW6" s="76" t="s">
        <v>73</v>
      </c>
      <c r="AX6" s="104"/>
      <c r="AY6" s="104"/>
      <c r="AZ6" s="104"/>
      <c r="BA6" s="104"/>
      <c r="BB6" s="104"/>
      <c r="BC6" s="104"/>
      <c r="BD6" s="104"/>
      <c r="BE6" s="104"/>
      <c r="BF6" s="104"/>
      <c r="BG6" s="104"/>
      <c r="BH6" s="104"/>
      <c r="BI6" s="104"/>
      <c r="BJ6" s="104"/>
      <c r="BK6" s="60">
        <f>M6+P6+U6+AB6+AQ6+AZ6+BI6</f>
        <v>18</v>
      </c>
    </row>
    <row r="7" s="60" customFormat="true" ht="77" customHeight="true" spans="1:64">
      <c r="A7" s="73">
        <v>2</v>
      </c>
      <c r="B7" s="74" t="s">
        <v>75</v>
      </c>
      <c r="C7" s="75" t="s">
        <v>72</v>
      </c>
      <c r="D7" s="72" t="s">
        <v>73</v>
      </c>
      <c r="E7" s="72" t="s">
        <v>73</v>
      </c>
      <c r="F7" s="72" t="s">
        <v>73</v>
      </c>
      <c r="G7" s="72" t="s">
        <v>73</v>
      </c>
      <c r="H7" s="72" t="s">
        <v>73</v>
      </c>
      <c r="I7" s="72" t="s">
        <v>73</v>
      </c>
      <c r="J7" s="79" t="s">
        <v>76</v>
      </c>
      <c r="K7" s="78">
        <v>15</v>
      </c>
      <c r="L7" s="80">
        <f t="shared" ref="L7:L14" si="0">K7*50/10000</f>
        <v>0.075</v>
      </c>
      <c r="M7" s="81" t="e">
        <f>#REF!</f>
        <v>#REF!</v>
      </c>
      <c r="N7" s="79" t="s">
        <v>73</v>
      </c>
      <c r="O7" s="78">
        <f>VLOOKUP(B7,Sheet1!$A$16:$B$24,2,FALSE)</f>
        <v>19</v>
      </c>
      <c r="P7" s="79">
        <f t="shared" ref="P7:P14" si="1">O7*2000/10000</f>
        <v>3.8</v>
      </c>
      <c r="Q7" s="79" t="s">
        <v>77</v>
      </c>
      <c r="R7" s="79" t="s">
        <v>77</v>
      </c>
      <c r="S7" s="79"/>
      <c r="T7" s="79"/>
      <c r="U7" s="79"/>
      <c r="V7" s="79"/>
      <c r="W7" s="79"/>
      <c r="X7" s="79"/>
      <c r="Y7" s="94"/>
      <c r="Z7" s="79"/>
      <c r="AA7" s="94"/>
      <c r="AB7" s="79"/>
      <c r="AC7" s="100"/>
      <c r="AD7" s="100"/>
      <c r="AE7" s="100"/>
      <c r="AF7" s="100"/>
      <c r="AG7" s="100"/>
      <c r="AH7" s="100"/>
      <c r="AI7" s="100"/>
      <c r="AJ7" s="100"/>
      <c r="AK7" s="100"/>
      <c r="AL7" s="100"/>
      <c r="AM7" s="100"/>
      <c r="AN7" s="100"/>
      <c r="AO7" s="76"/>
      <c r="AP7" s="76"/>
      <c r="AQ7" s="91"/>
      <c r="AR7" s="76"/>
      <c r="AS7" s="76"/>
      <c r="AT7" s="76"/>
      <c r="AU7" s="76"/>
      <c r="AV7" s="76"/>
      <c r="AW7" s="76"/>
      <c r="AX7" s="100"/>
      <c r="AY7" s="100"/>
      <c r="AZ7" s="100"/>
      <c r="BA7" s="100"/>
      <c r="BB7" s="100"/>
      <c r="BC7" s="100"/>
      <c r="BD7" s="100"/>
      <c r="BE7" s="100"/>
      <c r="BF7" s="100"/>
      <c r="BG7" s="100"/>
      <c r="BH7" s="100"/>
      <c r="BI7" s="100"/>
      <c r="BJ7" s="100"/>
      <c r="BK7" s="60" t="e">
        <f>M7+P7+U7+AB7+AQ7+AZ7+BI7</f>
        <v>#REF!</v>
      </c>
      <c r="BL7" s="60" t="s">
        <v>78</v>
      </c>
    </row>
    <row r="8" s="60" customFormat="true" ht="77" customHeight="true" spans="1:63">
      <c r="A8" s="73">
        <v>3</v>
      </c>
      <c r="B8" s="68" t="s">
        <v>79</v>
      </c>
      <c r="C8" s="75" t="s">
        <v>72</v>
      </c>
      <c r="D8" s="76" t="s">
        <v>73</v>
      </c>
      <c r="E8" s="76" t="s">
        <v>73</v>
      </c>
      <c r="F8" s="76" t="s">
        <v>73</v>
      </c>
      <c r="G8" s="76" t="s">
        <v>73</v>
      </c>
      <c r="H8" s="76" t="s">
        <v>73</v>
      </c>
      <c r="I8" s="76" t="s">
        <v>73</v>
      </c>
      <c r="J8" s="79" t="s">
        <v>73</v>
      </c>
      <c r="K8" s="78">
        <v>14</v>
      </c>
      <c r="L8" s="80">
        <f t="shared" si="0"/>
        <v>0.07</v>
      </c>
      <c r="M8" s="82" t="e">
        <f>#REF!</f>
        <v>#REF!</v>
      </c>
      <c r="N8" s="79" t="s">
        <v>73</v>
      </c>
      <c r="O8" s="78">
        <f>VLOOKUP(B8,Sheet1!$A$16:$B$24,2,FALSE)</f>
        <v>7</v>
      </c>
      <c r="P8" s="79">
        <f t="shared" si="1"/>
        <v>1.4</v>
      </c>
      <c r="Q8" s="79" t="s">
        <v>77</v>
      </c>
      <c r="R8" s="79" t="s">
        <v>77</v>
      </c>
      <c r="S8" s="79"/>
      <c r="T8" s="79"/>
      <c r="U8" s="79"/>
      <c r="V8" s="79"/>
      <c r="W8" s="79"/>
      <c r="X8" s="79"/>
      <c r="Y8" s="95">
        <v>26</v>
      </c>
      <c r="Z8" s="96">
        <v>0.186</v>
      </c>
      <c r="AA8" s="95" t="e">
        <f>#REF!</f>
        <v>#REF!</v>
      </c>
      <c r="AB8" s="80" t="e">
        <f t="shared" ref="AB8:AB12" si="2">AA8*60/10000</f>
        <v>#REF!</v>
      </c>
      <c r="AC8" s="100" t="s">
        <v>73</v>
      </c>
      <c r="AD8" s="100" t="s">
        <v>73</v>
      </c>
      <c r="AE8" s="100" t="s">
        <v>73</v>
      </c>
      <c r="AF8" s="100" t="s">
        <v>80</v>
      </c>
      <c r="AG8" s="100" t="s">
        <v>81</v>
      </c>
      <c r="AH8" s="105" t="s">
        <v>73</v>
      </c>
      <c r="AI8" s="106"/>
      <c r="AJ8" s="106"/>
      <c r="AK8" s="106"/>
      <c r="AL8" s="106"/>
      <c r="AM8" s="106"/>
      <c r="AN8" s="108"/>
      <c r="AO8" s="76">
        <v>51</v>
      </c>
      <c r="AP8" s="76">
        <v>51</v>
      </c>
      <c r="AQ8" s="91">
        <v>30</v>
      </c>
      <c r="AR8" s="76" t="s">
        <v>73</v>
      </c>
      <c r="AS8" s="76" t="s">
        <v>73</v>
      </c>
      <c r="AT8" s="76" t="s">
        <v>73</v>
      </c>
      <c r="AU8" s="76" t="s">
        <v>73</v>
      </c>
      <c r="AV8" s="76" t="s">
        <v>73</v>
      </c>
      <c r="AW8" s="76" t="s">
        <v>73</v>
      </c>
      <c r="AX8" s="104"/>
      <c r="AY8" s="104"/>
      <c r="AZ8" s="104"/>
      <c r="BA8" s="104"/>
      <c r="BB8" s="104"/>
      <c r="BC8" s="104"/>
      <c r="BD8" s="104"/>
      <c r="BE8" s="104"/>
      <c r="BF8" s="104"/>
      <c r="BG8" s="104"/>
      <c r="BH8" s="104"/>
      <c r="BI8" s="104"/>
      <c r="BJ8" s="104"/>
      <c r="BK8" s="60" t="e">
        <f>M8+P8+U8+AB8+AQ8+AZ8+BI8+5</f>
        <v>#REF!</v>
      </c>
    </row>
    <row r="9" s="60" customFormat="true" ht="77" customHeight="true" spans="1:63">
      <c r="A9" s="73">
        <v>4</v>
      </c>
      <c r="B9" s="74" t="s">
        <v>82</v>
      </c>
      <c r="C9" s="75" t="s">
        <v>72</v>
      </c>
      <c r="D9" s="76" t="s">
        <v>73</v>
      </c>
      <c r="E9" s="76" t="s">
        <v>73</v>
      </c>
      <c r="F9" s="76" t="s">
        <v>73</v>
      </c>
      <c r="G9" s="76" t="s">
        <v>73</v>
      </c>
      <c r="H9" s="76" t="s">
        <v>73</v>
      </c>
      <c r="I9" s="76" t="s">
        <v>73</v>
      </c>
      <c r="J9" s="79"/>
      <c r="K9" s="78"/>
      <c r="L9" s="80"/>
      <c r="M9" s="82"/>
      <c r="N9" s="79"/>
      <c r="O9" s="78"/>
      <c r="P9" s="79"/>
      <c r="Q9" s="79"/>
      <c r="R9" s="79"/>
      <c r="S9" s="76"/>
      <c r="T9" s="76"/>
      <c r="U9" s="91"/>
      <c r="V9" s="76"/>
      <c r="W9" s="79"/>
      <c r="X9" s="79"/>
      <c r="Y9" s="94"/>
      <c r="Z9" s="97"/>
      <c r="AA9" s="94"/>
      <c r="AB9" s="79"/>
      <c r="AC9" s="100"/>
      <c r="AD9" s="100"/>
      <c r="AE9" s="100"/>
      <c r="AF9" s="100"/>
      <c r="AG9" s="100"/>
      <c r="AH9" s="100"/>
      <c r="AI9" s="100"/>
      <c r="AJ9" s="100"/>
      <c r="AK9" s="100"/>
      <c r="AL9" s="100"/>
      <c r="AM9" s="100"/>
      <c r="AN9" s="100"/>
      <c r="AO9" s="76">
        <v>54</v>
      </c>
      <c r="AP9" s="76">
        <v>54</v>
      </c>
      <c r="AQ9" s="91">
        <v>30</v>
      </c>
      <c r="AR9" s="76" t="s">
        <v>73</v>
      </c>
      <c r="AS9" s="76" t="s">
        <v>73</v>
      </c>
      <c r="AT9" s="76" t="s">
        <v>73</v>
      </c>
      <c r="AU9" s="76" t="s">
        <v>73</v>
      </c>
      <c r="AV9" s="76" t="s">
        <v>73</v>
      </c>
      <c r="AW9" s="76" t="s">
        <v>73</v>
      </c>
      <c r="AX9" s="100"/>
      <c r="AY9" s="100"/>
      <c r="AZ9" s="100"/>
      <c r="BA9" s="100"/>
      <c r="BB9" s="100"/>
      <c r="BC9" s="100"/>
      <c r="BD9" s="100"/>
      <c r="BE9" s="100"/>
      <c r="BF9" s="100"/>
      <c r="BG9" s="100"/>
      <c r="BH9" s="100"/>
      <c r="BI9" s="100"/>
      <c r="BJ9" s="100"/>
      <c r="BK9" s="60">
        <f t="shared" ref="BK7:BK17" si="3">M9+P9+U9+AB9+AQ9+AZ9+BI9</f>
        <v>30</v>
      </c>
    </row>
    <row r="10" s="60" customFormat="true" ht="77" customHeight="true" spans="1:64">
      <c r="A10" s="73">
        <v>5</v>
      </c>
      <c r="B10" s="74" t="s">
        <v>83</v>
      </c>
      <c r="C10" s="75" t="s">
        <v>72</v>
      </c>
      <c r="D10" s="76" t="s">
        <v>73</v>
      </c>
      <c r="E10" s="76" t="s">
        <v>73</v>
      </c>
      <c r="F10" s="76" t="s">
        <v>73</v>
      </c>
      <c r="G10" s="76" t="s">
        <v>73</v>
      </c>
      <c r="H10" s="76" t="s">
        <v>73</v>
      </c>
      <c r="I10" s="76" t="s">
        <v>73</v>
      </c>
      <c r="J10" s="79" t="s">
        <v>84</v>
      </c>
      <c r="K10" s="78">
        <v>207</v>
      </c>
      <c r="L10" s="80">
        <f t="shared" si="0"/>
        <v>1.035</v>
      </c>
      <c r="M10" s="82" t="e">
        <f>#REF!</f>
        <v>#REF!</v>
      </c>
      <c r="N10" s="79" t="s">
        <v>73</v>
      </c>
      <c r="O10" s="78">
        <f>VLOOKUP(B10,Sheet1!$A$16:$B$24,2,FALSE)</f>
        <v>11</v>
      </c>
      <c r="P10" s="79">
        <f t="shared" si="1"/>
        <v>2.2</v>
      </c>
      <c r="Q10" s="79" t="s">
        <v>77</v>
      </c>
      <c r="R10" s="79" t="s">
        <v>77</v>
      </c>
      <c r="S10" s="76">
        <v>207</v>
      </c>
      <c r="T10" s="76" t="e">
        <f>#REF!</f>
        <v>#REF!</v>
      </c>
      <c r="U10" s="91">
        <v>4</v>
      </c>
      <c r="V10" s="76" t="s">
        <v>73</v>
      </c>
      <c r="W10" s="79" t="s">
        <v>73</v>
      </c>
      <c r="X10" s="79"/>
      <c r="Y10" s="94">
        <v>207</v>
      </c>
      <c r="Z10" s="97">
        <f t="shared" ref="Z8:Z12" si="4">Y10*60/10000</f>
        <v>1.242</v>
      </c>
      <c r="AA10" s="95" t="e">
        <f>#REF!</f>
        <v>#REF!</v>
      </c>
      <c r="AB10" s="80" t="e">
        <f t="shared" si="2"/>
        <v>#REF!</v>
      </c>
      <c r="AC10" s="100" t="s">
        <v>73</v>
      </c>
      <c r="AD10" s="100" t="s">
        <v>73</v>
      </c>
      <c r="AE10" s="100" t="s">
        <v>85</v>
      </c>
      <c r="AF10" s="100" t="s">
        <v>73</v>
      </c>
      <c r="AG10" s="100"/>
      <c r="AH10" s="100"/>
      <c r="AI10" s="100"/>
      <c r="AJ10" s="100"/>
      <c r="AK10" s="100"/>
      <c r="AL10" s="100"/>
      <c r="AM10" s="100"/>
      <c r="AN10" s="100"/>
      <c r="AO10" s="76"/>
      <c r="AP10" s="76"/>
      <c r="AQ10" s="91"/>
      <c r="AR10" s="76"/>
      <c r="AS10" s="76"/>
      <c r="AT10" s="76"/>
      <c r="AU10" s="76"/>
      <c r="AV10" s="76"/>
      <c r="AW10" s="76"/>
      <c r="AX10" s="100"/>
      <c r="AY10" s="100"/>
      <c r="AZ10" s="100"/>
      <c r="BA10" s="100"/>
      <c r="BB10" s="100"/>
      <c r="BC10" s="100"/>
      <c r="BD10" s="100"/>
      <c r="BE10" s="100"/>
      <c r="BF10" s="100"/>
      <c r="BG10" s="100"/>
      <c r="BH10" s="100"/>
      <c r="BI10" s="100"/>
      <c r="BJ10" s="100"/>
      <c r="BK10" s="60" t="e">
        <f t="shared" si="3"/>
        <v>#REF!</v>
      </c>
      <c r="BL10" s="60" t="s">
        <v>86</v>
      </c>
    </row>
    <row r="11" s="60" customFormat="true" ht="67" customHeight="true" spans="1:64">
      <c r="A11" s="73">
        <v>6</v>
      </c>
      <c r="B11" s="74" t="s">
        <v>87</v>
      </c>
      <c r="C11" s="75" t="s">
        <v>72</v>
      </c>
      <c r="D11" s="76" t="s">
        <v>73</v>
      </c>
      <c r="E11" s="76" t="s">
        <v>73</v>
      </c>
      <c r="F11" s="76" t="s">
        <v>73</v>
      </c>
      <c r="G11" s="76" t="s">
        <v>73</v>
      </c>
      <c r="H11" s="76" t="s">
        <v>73</v>
      </c>
      <c r="I11" s="76" t="s">
        <v>73</v>
      </c>
      <c r="J11" s="79" t="s">
        <v>88</v>
      </c>
      <c r="K11" s="78">
        <v>410</v>
      </c>
      <c r="L11" s="80">
        <f t="shared" si="0"/>
        <v>2.05</v>
      </c>
      <c r="M11" s="82" t="e">
        <f>#REF!</f>
        <v>#REF!</v>
      </c>
      <c r="N11" s="79" t="s">
        <v>73</v>
      </c>
      <c r="O11" s="78">
        <f>VLOOKUP(B11,Sheet1!$A$16:$B$24,2,FALSE)</f>
        <v>25</v>
      </c>
      <c r="P11" s="79">
        <f t="shared" si="1"/>
        <v>5</v>
      </c>
      <c r="Q11" s="79" t="s">
        <v>77</v>
      </c>
      <c r="R11" s="79" t="s">
        <v>77</v>
      </c>
      <c r="S11" s="76">
        <v>410</v>
      </c>
      <c r="T11" s="76" t="e">
        <f>#REF!-#REF!</f>
        <v>#REF!</v>
      </c>
      <c r="U11" s="91">
        <v>8</v>
      </c>
      <c r="V11" s="76" t="s">
        <v>73</v>
      </c>
      <c r="W11" s="76" t="s">
        <v>89</v>
      </c>
      <c r="X11" s="79"/>
      <c r="Y11" s="94">
        <v>410</v>
      </c>
      <c r="Z11" s="97">
        <f t="shared" si="4"/>
        <v>2.46</v>
      </c>
      <c r="AA11" s="95" t="e">
        <f>#REF!</f>
        <v>#REF!</v>
      </c>
      <c r="AB11" s="80" t="e">
        <f t="shared" si="2"/>
        <v>#REF!</v>
      </c>
      <c r="AC11" s="100" t="s">
        <v>73</v>
      </c>
      <c r="AD11" s="100" t="s">
        <v>73</v>
      </c>
      <c r="AE11" s="100" t="s">
        <v>73</v>
      </c>
      <c r="AF11" s="100" t="s">
        <v>73</v>
      </c>
      <c r="AG11" s="100"/>
      <c r="AH11" s="100"/>
      <c r="AI11" s="100"/>
      <c r="AJ11" s="100"/>
      <c r="AK11" s="100"/>
      <c r="AL11" s="100"/>
      <c r="AM11" s="100"/>
      <c r="AN11" s="100"/>
      <c r="AO11" s="76">
        <v>56</v>
      </c>
      <c r="AP11" s="76">
        <v>56</v>
      </c>
      <c r="AQ11" s="91">
        <v>30</v>
      </c>
      <c r="AR11" s="76" t="s">
        <v>73</v>
      </c>
      <c r="AS11" s="76" t="s">
        <v>73</v>
      </c>
      <c r="AT11" s="76" t="s">
        <v>73</v>
      </c>
      <c r="AU11" s="76" t="s">
        <v>73</v>
      </c>
      <c r="AV11" s="76" t="s">
        <v>73</v>
      </c>
      <c r="AW11" s="76" t="s">
        <v>73</v>
      </c>
      <c r="AX11" s="100"/>
      <c r="AY11" s="100"/>
      <c r="AZ11" s="100"/>
      <c r="BA11" s="100"/>
      <c r="BB11" s="100" t="s">
        <v>73</v>
      </c>
      <c r="BC11" s="100">
        <v>6</v>
      </c>
      <c r="BD11" s="100" t="s">
        <v>90</v>
      </c>
      <c r="BE11" s="100">
        <v>6</v>
      </c>
      <c r="BF11" s="100">
        <v>0</v>
      </c>
      <c r="BG11" s="100">
        <v>2</v>
      </c>
      <c r="BH11" s="100">
        <v>4</v>
      </c>
      <c r="BI11" s="100">
        <f>(BF11*200+BG11*300+BH11*500)/10000</f>
        <v>0.26</v>
      </c>
      <c r="BJ11" s="119" t="s">
        <v>73</v>
      </c>
      <c r="BK11" s="60" t="e">
        <f t="shared" si="3"/>
        <v>#REF!</v>
      </c>
      <c r="BL11" s="60" t="s">
        <v>91</v>
      </c>
    </row>
    <row r="12" s="60" customFormat="true" ht="51" customHeight="true" spans="1:64">
      <c r="A12" s="73">
        <v>7</v>
      </c>
      <c r="B12" s="74" t="s">
        <v>92</v>
      </c>
      <c r="C12" s="75" t="s">
        <v>72</v>
      </c>
      <c r="D12" s="76" t="s">
        <v>73</v>
      </c>
      <c r="E12" s="76" t="s">
        <v>73</v>
      </c>
      <c r="F12" s="76" t="s">
        <v>73</v>
      </c>
      <c r="G12" s="76" t="s">
        <v>73</v>
      </c>
      <c r="H12" s="76" t="s">
        <v>73</v>
      </c>
      <c r="I12" s="76" t="s">
        <v>73</v>
      </c>
      <c r="J12" s="79" t="s">
        <v>93</v>
      </c>
      <c r="K12" s="78">
        <v>413</v>
      </c>
      <c r="L12" s="80">
        <f t="shared" si="0"/>
        <v>2.065</v>
      </c>
      <c r="M12" s="82" t="e">
        <f>#REF!</f>
        <v>#REF!</v>
      </c>
      <c r="N12" s="79" t="s">
        <v>73</v>
      </c>
      <c r="O12" s="78">
        <f>VLOOKUP(B12,Sheet1!$A$16:$B$24,2,FALSE)</f>
        <v>14</v>
      </c>
      <c r="P12" s="79">
        <f t="shared" si="1"/>
        <v>2.8</v>
      </c>
      <c r="Q12" s="79" t="s">
        <v>77</v>
      </c>
      <c r="R12" s="79" t="s">
        <v>77</v>
      </c>
      <c r="S12" s="76">
        <v>413</v>
      </c>
      <c r="T12" s="76" t="e">
        <f>#REF!-#REF!</f>
        <v>#REF!</v>
      </c>
      <c r="U12" s="91">
        <v>8</v>
      </c>
      <c r="V12" s="76" t="s">
        <v>73</v>
      </c>
      <c r="W12" s="92" t="s">
        <v>94</v>
      </c>
      <c r="X12" s="79" t="s">
        <v>95</v>
      </c>
      <c r="Y12" s="95">
        <v>413</v>
      </c>
      <c r="Z12" s="97">
        <f t="shared" si="4"/>
        <v>2.478</v>
      </c>
      <c r="AA12" s="95" t="e">
        <f>#REF!</f>
        <v>#REF!</v>
      </c>
      <c r="AB12" s="80" t="e">
        <f t="shared" si="2"/>
        <v>#REF!</v>
      </c>
      <c r="AC12" s="100" t="s">
        <v>73</v>
      </c>
      <c r="AD12" s="100" t="s">
        <v>73</v>
      </c>
      <c r="AE12" s="100" t="s">
        <v>96</v>
      </c>
      <c r="AF12" s="100" t="s">
        <v>73</v>
      </c>
      <c r="AG12" s="100"/>
      <c r="AH12" s="100"/>
      <c r="AI12" s="100"/>
      <c r="AJ12" s="100"/>
      <c r="AK12" s="100"/>
      <c r="AL12" s="100"/>
      <c r="AM12" s="100"/>
      <c r="AN12" s="100"/>
      <c r="AO12" s="76"/>
      <c r="AP12" s="76"/>
      <c r="AQ12" s="91"/>
      <c r="AR12" s="76"/>
      <c r="AS12" s="76"/>
      <c r="AT12" s="76"/>
      <c r="AU12" s="76"/>
      <c r="AV12" s="76"/>
      <c r="AW12" s="76"/>
      <c r="AX12" s="100"/>
      <c r="AY12" s="100"/>
      <c r="AZ12" s="100"/>
      <c r="BA12" s="100"/>
      <c r="BB12" s="100" t="s">
        <v>97</v>
      </c>
      <c r="BC12" s="100">
        <v>12</v>
      </c>
      <c r="BD12" s="100" t="s">
        <v>98</v>
      </c>
      <c r="BE12" s="100">
        <v>12</v>
      </c>
      <c r="BF12" s="100">
        <v>0</v>
      </c>
      <c r="BG12" s="100">
        <v>4</v>
      </c>
      <c r="BH12" s="100">
        <v>8</v>
      </c>
      <c r="BI12" s="100">
        <v>0.52</v>
      </c>
      <c r="BJ12" s="119" t="s">
        <v>73</v>
      </c>
      <c r="BK12" s="60" t="e">
        <f t="shared" si="3"/>
        <v>#REF!</v>
      </c>
      <c r="BL12" s="60" t="s">
        <v>99</v>
      </c>
    </row>
    <row r="13" s="60" customFormat="true" ht="77" customHeight="true" spans="1:64">
      <c r="A13" s="73">
        <v>8</v>
      </c>
      <c r="B13" s="74" t="s">
        <v>100</v>
      </c>
      <c r="C13" s="75" t="s">
        <v>72</v>
      </c>
      <c r="D13" s="76" t="s">
        <v>73</v>
      </c>
      <c r="E13" s="76" t="s">
        <v>73</v>
      </c>
      <c r="F13" s="76" t="s">
        <v>73</v>
      </c>
      <c r="G13" s="76" t="s">
        <v>73</v>
      </c>
      <c r="H13" s="76" t="s">
        <v>101</v>
      </c>
      <c r="I13" s="76" t="s">
        <v>73</v>
      </c>
      <c r="J13" s="79" t="s">
        <v>73</v>
      </c>
      <c r="K13" s="78">
        <v>17</v>
      </c>
      <c r="L13" s="80">
        <f t="shared" si="0"/>
        <v>0.085</v>
      </c>
      <c r="M13" s="82" t="e">
        <f>#REF!</f>
        <v>#REF!</v>
      </c>
      <c r="N13" s="79" t="s">
        <v>73</v>
      </c>
      <c r="O13" s="78">
        <f>VLOOKUP(B13,Sheet1!$A$16:$B$24,2,FALSE)</f>
        <v>1</v>
      </c>
      <c r="P13" s="79">
        <f t="shared" si="1"/>
        <v>0.2</v>
      </c>
      <c r="Q13" s="79" t="s">
        <v>77</v>
      </c>
      <c r="R13" s="79" t="s">
        <v>77</v>
      </c>
      <c r="S13" s="76"/>
      <c r="T13" s="76"/>
      <c r="U13" s="91"/>
      <c r="V13" s="76"/>
      <c r="W13" s="79"/>
      <c r="X13" s="79"/>
      <c r="Y13" s="94"/>
      <c r="Z13" s="97"/>
      <c r="AA13" s="95"/>
      <c r="AB13" s="79"/>
      <c r="AC13" s="100"/>
      <c r="AD13" s="100"/>
      <c r="AE13" s="100"/>
      <c r="AF13" s="100"/>
      <c r="AG13" s="100"/>
      <c r="AH13" s="100"/>
      <c r="AI13" s="100"/>
      <c r="AJ13" s="100"/>
      <c r="AK13" s="100"/>
      <c r="AL13" s="100"/>
      <c r="AM13" s="100"/>
      <c r="AN13" s="100"/>
      <c r="AO13" s="76"/>
      <c r="AP13" s="76"/>
      <c r="AQ13" s="91"/>
      <c r="AR13" s="76"/>
      <c r="AS13" s="76"/>
      <c r="AT13" s="76"/>
      <c r="AU13" s="76"/>
      <c r="AV13" s="76"/>
      <c r="AW13" s="76"/>
      <c r="AX13" s="100"/>
      <c r="AY13" s="100"/>
      <c r="AZ13" s="100"/>
      <c r="BA13" s="100"/>
      <c r="BB13" s="100"/>
      <c r="BC13" s="100"/>
      <c r="BD13" s="100"/>
      <c r="BE13" s="100"/>
      <c r="BF13" s="100"/>
      <c r="BG13" s="100"/>
      <c r="BH13" s="100"/>
      <c r="BI13" s="100"/>
      <c r="BJ13" s="100"/>
      <c r="BK13" s="60" t="e">
        <f t="shared" si="3"/>
        <v>#REF!</v>
      </c>
      <c r="BL13" s="60" t="s">
        <v>102</v>
      </c>
    </row>
    <row r="14" s="60" customFormat="true" ht="44" customHeight="true" spans="1:64">
      <c r="A14" s="73">
        <v>9</v>
      </c>
      <c r="B14" s="74" t="s">
        <v>103</v>
      </c>
      <c r="C14" s="75" t="s">
        <v>72</v>
      </c>
      <c r="D14" s="76" t="s">
        <v>73</v>
      </c>
      <c r="E14" s="76" t="s">
        <v>73</v>
      </c>
      <c r="F14" s="76" t="s">
        <v>73</v>
      </c>
      <c r="G14" s="76" t="s">
        <v>73</v>
      </c>
      <c r="H14" s="76" t="s">
        <v>73</v>
      </c>
      <c r="I14" s="76" t="s">
        <v>73</v>
      </c>
      <c r="J14" s="79" t="s">
        <v>104</v>
      </c>
      <c r="K14" s="78">
        <v>221</v>
      </c>
      <c r="L14" s="80">
        <f t="shared" si="0"/>
        <v>1.105</v>
      </c>
      <c r="M14" s="82" t="e">
        <f>#REF!</f>
        <v>#REF!</v>
      </c>
      <c r="N14" s="79" t="s">
        <v>73</v>
      </c>
      <c r="O14" s="78">
        <f>VLOOKUP(B14,Sheet1!$A$16:$B$24,2,FALSE)</f>
        <v>23</v>
      </c>
      <c r="P14" s="79">
        <f t="shared" si="1"/>
        <v>4.6</v>
      </c>
      <c r="Q14" s="79" t="s">
        <v>77</v>
      </c>
      <c r="R14" s="79" t="s">
        <v>77</v>
      </c>
      <c r="S14" s="76">
        <v>221</v>
      </c>
      <c r="T14" s="76" t="e">
        <f>#REF!-#REF!</f>
        <v>#REF!</v>
      </c>
      <c r="U14" s="91">
        <v>4</v>
      </c>
      <c r="V14" s="76" t="s">
        <v>105</v>
      </c>
      <c r="W14" s="91" t="s">
        <v>106</v>
      </c>
      <c r="X14" s="92" t="s">
        <v>107</v>
      </c>
      <c r="Y14" s="98">
        <v>221</v>
      </c>
      <c r="Z14" s="97">
        <f>Y14*60/10000</f>
        <v>1.326</v>
      </c>
      <c r="AA14" s="98" t="e">
        <f>#REF!</f>
        <v>#REF!</v>
      </c>
      <c r="AB14" s="80" t="e">
        <f>AA14*60/10000</f>
        <v>#REF!</v>
      </c>
      <c r="AC14" s="100" t="s">
        <v>73</v>
      </c>
      <c r="AD14" s="100" t="s">
        <v>73</v>
      </c>
      <c r="AE14" s="100" t="s">
        <v>108</v>
      </c>
      <c r="AF14" s="100" t="s">
        <v>73</v>
      </c>
      <c r="AG14" s="100"/>
      <c r="AH14" s="100"/>
      <c r="AI14" s="100"/>
      <c r="AJ14" s="100"/>
      <c r="AK14" s="100"/>
      <c r="AL14" s="100"/>
      <c r="AM14" s="100"/>
      <c r="AN14" s="100"/>
      <c r="AO14" s="76">
        <v>54</v>
      </c>
      <c r="AP14" s="76">
        <v>54</v>
      </c>
      <c r="AQ14" s="91">
        <v>30</v>
      </c>
      <c r="AR14" s="76" t="s">
        <v>73</v>
      </c>
      <c r="AS14" s="76" t="s">
        <v>73</v>
      </c>
      <c r="AT14" s="76" t="s">
        <v>73</v>
      </c>
      <c r="AU14" s="76" t="s">
        <v>73</v>
      </c>
      <c r="AV14" s="76" t="s">
        <v>73</v>
      </c>
      <c r="AW14" s="76" t="s">
        <v>73</v>
      </c>
      <c r="AX14" s="100" t="s">
        <v>73</v>
      </c>
      <c r="AY14" s="100" t="s">
        <v>109</v>
      </c>
      <c r="AZ14" s="100">
        <v>0.2</v>
      </c>
      <c r="BA14" s="100" t="s">
        <v>110</v>
      </c>
      <c r="BB14" s="119" t="s">
        <v>73</v>
      </c>
      <c r="BC14" s="118">
        <v>4</v>
      </c>
      <c r="BD14" s="120" t="s">
        <v>111</v>
      </c>
      <c r="BE14" s="100">
        <v>4</v>
      </c>
      <c r="BF14" s="100">
        <v>0</v>
      </c>
      <c r="BG14" s="100">
        <v>1</v>
      </c>
      <c r="BH14" s="100">
        <v>3</v>
      </c>
      <c r="BI14" s="100">
        <v>0.18</v>
      </c>
      <c r="BJ14" s="119" t="s">
        <v>73</v>
      </c>
      <c r="BK14" s="60" t="e">
        <f t="shared" si="3"/>
        <v>#REF!</v>
      </c>
      <c r="BL14" s="60" t="s">
        <v>112</v>
      </c>
    </row>
    <row r="15" s="60" customFormat="true" ht="77" customHeight="true" spans="1:63">
      <c r="A15" s="73">
        <v>10</v>
      </c>
      <c r="B15" s="74" t="s">
        <v>113</v>
      </c>
      <c r="C15" s="75" t="s">
        <v>114</v>
      </c>
      <c r="D15" s="76" t="s">
        <v>73</v>
      </c>
      <c r="E15" s="76" t="s">
        <v>73</v>
      </c>
      <c r="F15" s="76" t="s">
        <v>73</v>
      </c>
      <c r="G15" s="76" t="s">
        <v>73</v>
      </c>
      <c r="H15" s="76" t="s">
        <v>73</v>
      </c>
      <c r="I15" s="76" t="s">
        <v>73</v>
      </c>
      <c r="J15" s="79"/>
      <c r="K15" s="78"/>
      <c r="L15" s="79"/>
      <c r="M15" s="83"/>
      <c r="N15" s="79"/>
      <c r="O15" s="78"/>
      <c r="P15" s="79"/>
      <c r="Q15" s="79"/>
      <c r="R15" s="79"/>
      <c r="S15" s="79"/>
      <c r="T15" s="79"/>
      <c r="U15" s="79"/>
      <c r="V15" s="79"/>
      <c r="W15" s="79"/>
      <c r="X15" s="79"/>
      <c r="Y15" s="94"/>
      <c r="Z15" s="79"/>
      <c r="AA15" s="94"/>
      <c r="AB15" s="79"/>
      <c r="AC15" s="100"/>
      <c r="AD15" s="100"/>
      <c r="AE15" s="100"/>
      <c r="AF15" s="100"/>
      <c r="AG15" s="100"/>
      <c r="AH15" s="100"/>
      <c r="AI15" s="100"/>
      <c r="AJ15" s="100"/>
      <c r="AK15" s="100"/>
      <c r="AL15" s="100"/>
      <c r="AM15" s="100"/>
      <c r="AN15" s="100"/>
      <c r="AO15" s="76"/>
      <c r="AP15" s="76"/>
      <c r="AQ15" s="91"/>
      <c r="AR15" s="76"/>
      <c r="AS15" s="76"/>
      <c r="AT15" s="76"/>
      <c r="AU15" s="76"/>
      <c r="AV15" s="76"/>
      <c r="AW15" s="76"/>
      <c r="AX15" s="100" t="s">
        <v>73</v>
      </c>
      <c r="AY15" s="100" t="s">
        <v>115</v>
      </c>
      <c r="AZ15" s="100">
        <v>0.4</v>
      </c>
      <c r="BA15" s="100" t="s">
        <v>110</v>
      </c>
      <c r="BB15" s="100"/>
      <c r="BC15" s="100"/>
      <c r="BD15" s="100"/>
      <c r="BE15" s="100"/>
      <c r="BF15" s="100"/>
      <c r="BG15" s="100"/>
      <c r="BH15" s="100"/>
      <c r="BI15" s="100"/>
      <c r="BJ15" s="100"/>
      <c r="BK15" s="60">
        <f t="shared" si="3"/>
        <v>0.4</v>
      </c>
    </row>
    <row r="16" s="60" customFormat="true" ht="77" customHeight="true" spans="1:63">
      <c r="A16" s="73">
        <v>11</v>
      </c>
      <c r="B16" s="74" t="s">
        <v>116</v>
      </c>
      <c r="C16" s="75" t="s">
        <v>117</v>
      </c>
      <c r="D16" s="76" t="s">
        <v>73</v>
      </c>
      <c r="E16" s="76" t="s">
        <v>73</v>
      </c>
      <c r="F16" s="76" t="s">
        <v>73</v>
      </c>
      <c r="G16" s="76" t="s">
        <v>73</v>
      </c>
      <c r="H16" s="76" t="s">
        <v>73</v>
      </c>
      <c r="I16" s="76" t="s">
        <v>73</v>
      </c>
      <c r="J16" s="79"/>
      <c r="K16" s="78"/>
      <c r="L16" s="79"/>
      <c r="M16" s="79"/>
      <c r="N16" s="79"/>
      <c r="O16" s="78"/>
      <c r="P16" s="79"/>
      <c r="Q16" s="79"/>
      <c r="R16" s="79"/>
      <c r="S16" s="79"/>
      <c r="T16" s="79"/>
      <c r="U16" s="79"/>
      <c r="V16" s="79"/>
      <c r="W16" s="79"/>
      <c r="X16" s="79"/>
      <c r="Y16" s="94"/>
      <c r="Z16" s="79"/>
      <c r="AA16" s="94"/>
      <c r="AB16" s="79"/>
      <c r="AC16" s="100"/>
      <c r="AD16" s="100"/>
      <c r="AE16" s="100"/>
      <c r="AF16" s="100"/>
      <c r="AG16" s="100"/>
      <c r="AH16" s="100"/>
      <c r="AI16" s="100"/>
      <c r="AJ16" s="100"/>
      <c r="AK16" s="100"/>
      <c r="AL16" s="100"/>
      <c r="AM16" s="100"/>
      <c r="AN16" s="100"/>
      <c r="AO16" s="76">
        <v>73</v>
      </c>
      <c r="AP16" s="76">
        <v>73</v>
      </c>
      <c r="AQ16" s="91">
        <v>30</v>
      </c>
      <c r="AR16" s="76" t="s">
        <v>118</v>
      </c>
      <c r="AS16" s="76" t="s">
        <v>73</v>
      </c>
      <c r="AT16" s="76" t="s">
        <v>73</v>
      </c>
      <c r="AU16" s="76" t="s">
        <v>73</v>
      </c>
      <c r="AV16" s="76" t="s">
        <v>73</v>
      </c>
      <c r="AW16" s="76" t="s">
        <v>73</v>
      </c>
      <c r="AX16" s="100" t="s">
        <v>73</v>
      </c>
      <c r="AY16" s="117"/>
      <c r="AZ16" s="118"/>
      <c r="BA16" s="121"/>
      <c r="BB16" s="100"/>
      <c r="BC16" s="100"/>
      <c r="BD16" s="100"/>
      <c r="BE16" s="100"/>
      <c r="BF16" s="100"/>
      <c r="BG16" s="100"/>
      <c r="BH16" s="100"/>
      <c r="BI16" s="100"/>
      <c r="BJ16" s="100"/>
      <c r="BK16" s="60">
        <f t="shared" si="3"/>
        <v>30</v>
      </c>
    </row>
    <row r="17" s="60" customFormat="true" ht="77" customHeight="true" spans="1:63">
      <c r="A17" s="73">
        <v>12</v>
      </c>
      <c r="B17" s="74" t="s">
        <v>119</v>
      </c>
      <c r="C17" s="75" t="s">
        <v>72</v>
      </c>
      <c r="D17" s="76" t="s">
        <v>73</v>
      </c>
      <c r="E17" s="76" t="s">
        <v>73</v>
      </c>
      <c r="F17" s="76" t="s">
        <v>73</v>
      </c>
      <c r="G17" s="76" t="s">
        <v>73</v>
      </c>
      <c r="H17" s="76" t="s">
        <v>73</v>
      </c>
      <c r="I17" s="76" t="s">
        <v>73</v>
      </c>
      <c r="J17" s="79"/>
      <c r="K17" s="78"/>
      <c r="L17" s="79"/>
      <c r="M17" s="79"/>
      <c r="N17" s="79"/>
      <c r="O17" s="78"/>
      <c r="P17" s="79"/>
      <c r="Q17" s="79"/>
      <c r="R17" s="79"/>
      <c r="S17" s="79"/>
      <c r="T17" s="79"/>
      <c r="U17" s="79"/>
      <c r="V17" s="79"/>
      <c r="W17" s="79"/>
      <c r="X17" s="79"/>
      <c r="Y17" s="94"/>
      <c r="Z17" s="79"/>
      <c r="AA17" s="94"/>
      <c r="AB17" s="79"/>
      <c r="AC17" s="100"/>
      <c r="AD17" s="100"/>
      <c r="AE17" s="100"/>
      <c r="AF17" s="100"/>
      <c r="AG17" s="100"/>
      <c r="AH17" s="100"/>
      <c r="AI17" s="100"/>
      <c r="AJ17" s="100"/>
      <c r="AK17" s="100"/>
      <c r="AL17" s="100"/>
      <c r="AM17" s="100"/>
      <c r="AN17" s="100"/>
      <c r="AO17" s="76"/>
      <c r="AP17" s="76"/>
      <c r="AQ17" s="91"/>
      <c r="AR17" s="76"/>
      <c r="AS17" s="76"/>
      <c r="AT17" s="76"/>
      <c r="AU17" s="76"/>
      <c r="AV17" s="76"/>
      <c r="AW17" s="76"/>
      <c r="AX17" s="100"/>
      <c r="AY17" s="100" t="s">
        <v>120</v>
      </c>
      <c r="AZ17" s="100">
        <v>0.8</v>
      </c>
      <c r="BA17" s="100" t="s">
        <v>110</v>
      </c>
      <c r="BB17" s="100"/>
      <c r="BC17" s="100"/>
      <c r="BD17" s="100"/>
      <c r="BE17" s="100"/>
      <c r="BF17" s="100"/>
      <c r="BG17" s="100"/>
      <c r="BH17" s="100"/>
      <c r="BI17" s="100"/>
      <c r="BJ17" s="100"/>
      <c r="BK17" s="60">
        <f t="shared" si="3"/>
        <v>0.8</v>
      </c>
    </row>
    <row r="18" spans="11:63">
      <c r="K18" s="60">
        <f>SUM(K6:K17)</f>
        <v>1297</v>
      </c>
      <c r="L18" s="60">
        <f>SUM(L6:L17)</f>
        <v>6.485</v>
      </c>
      <c r="M18" s="60" t="e">
        <f>SUM(M6:M17)</f>
        <v>#REF!</v>
      </c>
      <c r="O18" s="60">
        <f>SUM(O6:O17)</f>
        <v>100</v>
      </c>
      <c r="P18" s="60">
        <f>SUM(P6:P17)</f>
        <v>20</v>
      </c>
      <c r="S18" s="60">
        <f>SUM(S6:S17)</f>
        <v>1251</v>
      </c>
      <c r="T18" s="60" t="e">
        <f>SUM(T6:T17)</f>
        <v>#REF!</v>
      </c>
      <c r="U18" s="60">
        <f>SUM(U6:U17)</f>
        <v>24</v>
      </c>
      <c r="Y18" s="60">
        <f>SUM(Y6:Y17)</f>
        <v>1277</v>
      </c>
      <c r="Z18" s="60">
        <f>SUM(Z6:Z17)</f>
        <v>7.692</v>
      </c>
      <c r="AA18" s="60" t="e">
        <f>SUM(AA6:AA17)</f>
        <v>#REF!</v>
      </c>
      <c r="AB18" s="60" t="e">
        <f>SUM(AB6:AB17)</f>
        <v>#REF!</v>
      </c>
      <c r="AO18" s="60">
        <f>SUM(AO6:AO17)</f>
        <v>322</v>
      </c>
      <c r="AP18" s="60" t="e">
        <f>SUM(AP6:AP17)</f>
        <v>#REF!</v>
      </c>
      <c r="AQ18" s="60">
        <f>SUM(AQ6:AQ17)</f>
        <v>168</v>
      </c>
      <c r="AZ18" s="60">
        <f t="shared" ref="AZ18:BI18" si="5">SUM(AZ6:AZ17)</f>
        <v>1.4</v>
      </c>
      <c r="BC18" s="60">
        <f t="shared" si="5"/>
        <v>22</v>
      </c>
      <c r="BE18" s="60">
        <f t="shared" si="5"/>
        <v>22</v>
      </c>
      <c r="BF18" s="60">
        <f t="shared" si="5"/>
        <v>0</v>
      </c>
      <c r="BG18" s="60">
        <f t="shared" si="5"/>
        <v>7</v>
      </c>
      <c r="BH18" s="60">
        <f t="shared" si="5"/>
        <v>15</v>
      </c>
      <c r="BI18" s="60">
        <f t="shared" si="5"/>
        <v>0.96</v>
      </c>
      <c r="BK18" s="60" t="e">
        <f>SUM(BK6:BK17)</f>
        <v>#REF!</v>
      </c>
    </row>
    <row r="19" spans="14:15">
      <c r="N19" s="28"/>
      <c r="O19" s="28"/>
    </row>
    <row r="20" spans="14:15">
      <c r="N20" s="28"/>
      <c r="O20" s="28"/>
    </row>
    <row r="21" spans="14:15">
      <c r="N21" s="28"/>
      <c r="O21" s="28"/>
    </row>
    <row r="22" spans="14:15">
      <c r="N22" s="28"/>
      <c r="O22" s="28"/>
    </row>
    <row r="23" spans="14:15">
      <c r="N23" s="28"/>
      <c r="O23" s="28"/>
    </row>
    <row r="24" spans="14:15">
      <c r="N24" s="28"/>
      <c r="O24" s="28"/>
    </row>
    <row r="25" spans="14:15">
      <c r="N25" s="84"/>
      <c r="O25" s="84"/>
    </row>
  </sheetData>
  <mergeCells count="22">
    <mergeCell ref="A1:BJ1"/>
    <mergeCell ref="A2:BJ2"/>
    <mergeCell ref="J3:M3"/>
    <mergeCell ref="N3:R3"/>
    <mergeCell ref="S3:X3"/>
    <mergeCell ref="Y3:AG3"/>
    <mergeCell ref="AH3:AN3"/>
    <mergeCell ref="AO3:AW3"/>
    <mergeCell ref="AX3:BA3"/>
    <mergeCell ref="BB3:BJ3"/>
    <mergeCell ref="J4:M4"/>
    <mergeCell ref="N4:R4"/>
    <mergeCell ref="S4:X4"/>
    <mergeCell ref="Y4:AG4"/>
    <mergeCell ref="AH4:AN4"/>
    <mergeCell ref="AO4:AW4"/>
    <mergeCell ref="AX4:BA4"/>
    <mergeCell ref="BB4:BJ4"/>
    <mergeCell ref="A3:A5"/>
    <mergeCell ref="B3:B5"/>
    <mergeCell ref="C3:C5"/>
    <mergeCell ref="D3:I4"/>
  </mergeCell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1"/>
  <sheetViews>
    <sheetView zoomScale="80" zoomScaleNormal="80" topLeftCell="A3" workbookViewId="0">
      <pane xSplit="3" ySplit="2" topLeftCell="D5" activePane="bottomRight" state="frozen"/>
      <selection/>
      <selection pane="topRight"/>
      <selection pane="bottomLeft"/>
      <selection pane="bottomRight" activeCell="J8" sqref="J8"/>
    </sheetView>
  </sheetViews>
  <sheetFormatPr defaultColWidth="9" defaultRowHeight="13.5"/>
  <cols>
    <col min="1" max="1" width="4.625" style="4" customWidth="true"/>
    <col min="2" max="2" width="23.625" style="5" customWidth="true"/>
    <col min="3" max="3" width="11.8166666666667" style="4" hidden="true" customWidth="true"/>
    <col min="4" max="4" width="11.8166666666667" style="4" customWidth="true"/>
    <col min="5" max="5" width="11.8166666666667" style="4" hidden="true" customWidth="true"/>
    <col min="6" max="6" width="11.8166666666667" style="4" customWidth="true"/>
    <col min="7" max="7" width="11.8166666666667" style="4" hidden="true" customWidth="true"/>
    <col min="8" max="8" width="11.8166666666667" style="4" customWidth="true"/>
    <col min="9" max="9" width="11.8166666666667" style="4" hidden="true" customWidth="true"/>
    <col min="10" max="11" width="11.8166666666667" style="4" customWidth="true"/>
    <col min="12" max="12" width="13.8666666666667" style="4" customWidth="true"/>
    <col min="13" max="15" width="11.8166666666667" style="4" customWidth="true"/>
    <col min="16" max="16" width="34.8833333333333" style="4" customWidth="true"/>
    <col min="17" max="16384" width="9" style="4"/>
  </cols>
  <sheetData>
    <row r="1" ht="20.25" spans="1:3">
      <c r="A1" s="29" t="s">
        <v>121</v>
      </c>
      <c r="B1" s="30"/>
      <c r="C1" s="29"/>
    </row>
    <row r="2" ht="25.5" spans="1:16">
      <c r="A2" s="31" t="s">
        <v>122</v>
      </c>
      <c r="B2" s="32"/>
      <c r="C2" s="31"/>
      <c r="D2" s="31"/>
      <c r="E2" s="31"/>
      <c r="F2" s="31"/>
      <c r="G2" s="31"/>
      <c r="H2" s="31"/>
      <c r="I2" s="31"/>
      <c r="J2" s="31"/>
      <c r="K2" s="31"/>
      <c r="L2" s="31"/>
      <c r="M2" s="31"/>
      <c r="N2" s="31"/>
      <c r="O2" s="31"/>
      <c r="P2" s="31"/>
    </row>
    <row r="3" ht="21" spans="1:16">
      <c r="A3" s="33" t="s">
        <v>123</v>
      </c>
      <c r="B3" s="34" t="s">
        <v>3</v>
      </c>
      <c r="C3" s="35" t="s">
        <v>124</v>
      </c>
      <c r="D3" s="36"/>
      <c r="E3" s="36"/>
      <c r="F3" s="36"/>
      <c r="G3" s="36"/>
      <c r="H3" s="36"/>
      <c r="I3" s="36"/>
      <c r="J3" s="36"/>
      <c r="K3" s="36"/>
      <c r="L3" s="36"/>
      <c r="M3" s="36"/>
      <c r="N3" s="36"/>
      <c r="O3" s="36"/>
      <c r="P3" s="57"/>
    </row>
    <row r="4" s="28" customFormat="true" ht="94.5" spans="1:16">
      <c r="A4" s="37"/>
      <c r="B4" s="38"/>
      <c r="C4" s="39" t="s">
        <v>6</v>
      </c>
      <c r="D4" s="39"/>
      <c r="E4" s="39" t="s">
        <v>7</v>
      </c>
      <c r="F4" s="39"/>
      <c r="G4" s="39" t="s">
        <v>8</v>
      </c>
      <c r="H4" s="39"/>
      <c r="I4" s="39" t="s">
        <v>9</v>
      </c>
      <c r="J4" s="39"/>
      <c r="K4" s="54" t="s">
        <v>125</v>
      </c>
      <c r="L4" s="54" t="s">
        <v>10</v>
      </c>
      <c r="M4" s="54" t="s">
        <v>11</v>
      </c>
      <c r="N4" s="54" t="s">
        <v>12</v>
      </c>
      <c r="O4" s="54" t="s">
        <v>13</v>
      </c>
      <c r="P4" s="58" t="s">
        <v>126</v>
      </c>
    </row>
    <row r="5" s="28" customFormat="true" ht="15.75" spans="1:16">
      <c r="A5" s="40"/>
      <c r="B5" s="41"/>
      <c r="C5" s="42" t="s">
        <v>127</v>
      </c>
      <c r="D5" s="42" t="s">
        <v>128</v>
      </c>
      <c r="E5" s="42" t="s">
        <v>127</v>
      </c>
      <c r="F5" s="42" t="s">
        <v>128</v>
      </c>
      <c r="G5" s="42" t="s">
        <v>127</v>
      </c>
      <c r="H5" s="42" t="s">
        <v>128</v>
      </c>
      <c r="I5" s="42" t="s">
        <v>127</v>
      </c>
      <c r="J5" s="42" t="s">
        <v>128</v>
      </c>
      <c r="K5" s="55"/>
      <c r="L5" s="55"/>
      <c r="M5" s="55"/>
      <c r="N5" s="55"/>
      <c r="O5" s="55"/>
      <c r="P5" s="59"/>
    </row>
    <row r="6" s="4" customFormat="true" ht="31.5" spans="1:16">
      <c r="A6" s="43">
        <v>1</v>
      </c>
      <c r="B6" s="44" t="s">
        <v>71</v>
      </c>
      <c r="C6" s="45"/>
      <c r="D6" s="42"/>
      <c r="E6" s="42"/>
      <c r="F6" s="49"/>
      <c r="G6" s="49"/>
      <c r="H6" s="49"/>
      <c r="I6" s="49"/>
      <c r="J6" s="49"/>
      <c r="K6" s="49"/>
      <c r="L6" s="49"/>
      <c r="M6" s="49">
        <v>18</v>
      </c>
      <c r="N6" s="49"/>
      <c r="O6" s="49"/>
      <c r="P6" s="49">
        <f>D6+F6+H6+J6+K6+L6+M6+N6+O6</f>
        <v>18</v>
      </c>
    </row>
    <row r="7" s="4" customFormat="true" ht="31.5" spans="1:16">
      <c r="A7" s="43">
        <v>2</v>
      </c>
      <c r="B7" s="44" t="s">
        <v>75</v>
      </c>
      <c r="C7" s="45"/>
      <c r="D7" s="46">
        <v>0.075</v>
      </c>
      <c r="E7" s="46">
        <v>24</v>
      </c>
      <c r="F7" s="49">
        <v>4.8</v>
      </c>
      <c r="G7" s="49"/>
      <c r="H7" s="49"/>
      <c r="I7" s="49"/>
      <c r="J7" s="49"/>
      <c r="K7" s="49"/>
      <c r="L7" s="49"/>
      <c r="M7" s="49"/>
      <c r="N7" s="49"/>
      <c r="O7" s="49"/>
      <c r="P7" s="49">
        <f t="shared" ref="P7:P19" si="0">D7+F7+H7+J7+K7+L7+M7+N7+O7</f>
        <v>4.875</v>
      </c>
    </row>
    <row r="8" s="4" customFormat="true" ht="31.5" spans="1:16">
      <c r="A8" s="43">
        <v>3</v>
      </c>
      <c r="B8" s="47" t="s">
        <v>79</v>
      </c>
      <c r="C8" s="48"/>
      <c r="D8" s="42">
        <v>0.07</v>
      </c>
      <c r="E8" s="42">
        <v>7</v>
      </c>
      <c r="F8" s="49">
        <v>1.4</v>
      </c>
      <c r="G8" s="49"/>
      <c r="H8" s="49"/>
      <c r="I8" s="49"/>
      <c r="J8" s="56">
        <v>0.186</v>
      </c>
      <c r="K8" s="49"/>
      <c r="L8" s="49">
        <v>5</v>
      </c>
      <c r="M8" s="49">
        <v>30</v>
      </c>
      <c r="N8" s="49"/>
      <c r="O8" s="49"/>
      <c r="P8" s="49">
        <f t="shared" si="0"/>
        <v>36.656</v>
      </c>
    </row>
    <row r="9" s="4" customFormat="true" ht="31.5" spans="1:16">
      <c r="A9" s="43">
        <v>4</v>
      </c>
      <c r="B9" s="44" t="s">
        <v>82</v>
      </c>
      <c r="C9" s="45"/>
      <c r="D9" s="42"/>
      <c r="E9" s="42"/>
      <c r="F9" s="49"/>
      <c r="G9" s="49"/>
      <c r="H9" s="49"/>
      <c r="I9" s="49"/>
      <c r="J9" s="49"/>
      <c r="K9" s="49"/>
      <c r="L9" s="49"/>
      <c r="M9" s="49">
        <v>30</v>
      </c>
      <c r="N9" s="49"/>
      <c r="O9" s="49"/>
      <c r="P9" s="49">
        <f t="shared" si="0"/>
        <v>30</v>
      </c>
    </row>
    <row r="10" s="4" customFormat="true" ht="31.5" spans="1:16">
      <c r="A10" s="43">
        <v>5</v>
      </c>
      <c r="B10" s="44" t="s">
        <v>83</v>
      </c>
      <c r="C10" s="45">
        <v>207</v>
      </c>
      <c r="D10" s="42">
        <v>1.035</v>
      </c>
      <c r="E10" s="42">
        <v>14</v>
      </c>
      <c r="F10" s="49">
        <v>2.8</v>
      </c>
      <c r="G10" s="49">
        <v>207</v>
      </c>
      <c r="H10" s="49">
        <v>4</v>
      </c>
      <c r="I10" s="49">
        <v>207</v>
      </c>
      <c r="J10" s="49">
        <v>1.242</v>
      </c>
      <c r="K10" s="49"/>
      <c r="L10" s="49"/>
      <c r="M10" s="49"/>
      <c r="N10" s="49"/>
      <c r="O10" s="49"/>
      <c r="P10" s="49">
        <f t="shared" si="0"/>
        <v>9.077</v>
      </c>
    </row>
    <row r="11" s="4" customFormat="true" ht="18" spans="1:16">
      <c r="A11" s="43">
        <v>6</v>
      </c>
      <c r="B11" s="44" t="s">
        <v>87</v>
      </c>
      <c r="C11" s="45"/>
      <c r="D11" s="49">
        <v>2.05</v>
      </c>
      <c r="E11" s="49">
        <v>25</v>
      </c>
      <c r="F11" s="49">
        <v>5</v>
      </c>
      <c r="G11" s="49"/>
      <c r="H11" s="49">
        <v>8</v>
      </c>
      <c r="I11" s="49"/>
      <c r="J11" s="49">
        <v>2.46</v>
      </c>
      <c r="K11" s="49"/>
      <c r="L11" s="49"/>
      <c r="M11" s="49">
        <v>30</v>
      </c>
      <c r="N11" s="49"/>
      <c r="O11" s="49">
        <v>0.26</v>
      </c>
      <c r="P11" s="49">
        <f t="shared" si="0"/>
        <v>47.77</v>
      </c>
    </row>
    <row r="12" s="4" customFormat="true" ht="31.5" spans="1:16">
      <c r="A12" s="43">
        <v>7</v>
      </c>
      <c r="B12" s="44" t="s">
        <v>92</v>
      </c>
      <c r="C12" s="45"/>
      <c r="D12" s="49">
        <v>2.065</v>
      </c>
      <c r="E12" s="49">
        <v>28</v>
      </c>
      <c r="F12" s="49">
        <v>5.6</v>
      </c>
      <c r="G12" s="49"/>
      <c r="H12" s="49">
        <v>8</v>
      </c>
      <c r="I12" s="49"/>
      <c r="J12" s="49">
        <v>2.478</v>
      </c>
      <c r="K12" s="49"/>
      <c r="L12" s="49"/>
      <c r="M12" s="49"/>
      <c r="N12" s="49"/>
      <c r="O12" s="49">
        <v>0.52</v>
      </c>
      <c r="P12" s="49">
        <f t="shared" si="0"/>
        <v>18.663</v>
      </c>
    </row>
    <row r="13" s="4" customFormat="true" ht="31.5" spans="1:17">
      <c r="A13" s="43">
        <v>8</v>
      </c>
      <c r="B13" s="44" t="s">
        <v>100</v>
      </c>
      <c r="C13" s="45"/>
      <c r="D13" s="49">
        <v>0.085</v>
      </c>
      <c r="E13" s="49">
        <v>2</v>
      </c>
      <c r="F13" s="49">
        <v>0.4</v>
      </c>
      <c r="G13" s="49"/>
      <c r="H13" s="49"/>
      <c r="I13" s="49"/>
      <c r="J13" s="49"/>
      <c r="K13" s="49"/>
      <c r="L13" s="49"/>
      <c r="M13" s="49"/>
      <c r="N13" s="49"/>
      <c r="O13" s="49"/>
      <c r="P13" s="49">
        <f t="shared" si="0"/>
        <v>0.485</v>
      </c>
      <c r="Q13" s="4" t="s">
        <v>129</v>
      </c>
    </row>
    <row r="14" s="4" customFormat="true" ht="18" spans="1:16">
      <c r="A14" s="43">
        <v>9</v>
      </c>
      <c r="B14" s="44" t="s">
        <v>103</v>
      </c>
      <c r="C14" s="45"/>
      <c r="D14" s="49">
        <v>1.105</v>
      </c>
      <c r="E14" s="49">
        <v>29</v>
      </c>
      <c r="F14" s="49">
        <v>5.8</v>
      </c>
      <c r="G14" s="49"/>
      <c r="H14" s="49">
        <v>4</v>
      </c>
      <c r="I14" s="49"/>
      <c r="J14" s="49">
        <v>1.326</v>
      </c>
      <c r="K14" s="49"/>
      <c r="L14" s="49"/>
      <c r="M14" s="49">
        <v>30</v>
      </c>
      <c r="N14" s="49">
        <v>0.2</v>
      </c>
      <c r="O14" s="49">
        <v>0.18</v>
      </c>
      <c r="P14" s="49">
        <f t="shared" si="0"/>
        <v>42.611</v>
      </c>
    </row>
    <row r="15" s="4" customFormat="true" ht="31.5" spans="1:16">
      <c r="A15" s="43">
        <v>10</v>
      </c>
      <c r="B15" s="44" t="s">
        <v>113</v>
      </c>
      <c r="C15" s="45"/>
      <c r="D15" s="49"/>
      <c r="E15" s="49"/>
      <c r="F15" s="49"/>
      <c r="G15" s="49"/>
      <c r="H15" s="49"/>
      <c r="I15" s="49"/>
      <c r="J15" s="49"/>
      <c r="K15" s="49"/>
      <c r="L15" s="49"/>
      <c r="M15" s="49"/>
      <c r="N15" s="49">
        <v>0.4</v>
      </c>
      <c r="O15" s="49"/>
      <c r="P15" s="49">
        <f t="shared" si="0"/>
        <v>0.4</v>
      </c>
    </row>
    <row r="16" s="4" customFormat="true" ht="31.5" spans="1:16">
      <c r="A16" s="43">
        <v>11</v>
      </c>
      <c r="B16" s="44" t="s">
        <v>116</v>
      </c>
      <c r="C16" s="45"/>
      <c r="D16" s="49"/>
      <c r="E16" s="49"/>
      <c r="F16" s="49"/>
      <c r="G16" s="49"/>
      <c r="H16" s="49"/>
      <c r="I16" s="49"/>
      <c r="J16" s="49"/>
      <c r="K16" s="49"/>
      <c r="L16" s="49"/>
      <c r="M16" s="49">
        <v>30</v>
      </c>
      <c r="N16" s="49"/>
      <c r="O16" s="49"/>
      <c r="P16" s="49">
        <f t="shared" si="0"/>
        <v>30</v>
      </c>
    </row>
    <row r="17" s="4" customFormat="true" ht="31.5" spans="1:16">
      <c r="A17" s="43">
        <v>12</v>
      </c>
      <c r="B17" s="44" t="s">
        <v>119</v>
      </c>
      <c r="C17" s="45"/>
      <c r="D17" s="49"/>
      <c r="E17" s="49"/>
      <c r="F17" s="49"/>
      <c r="G17" s="49"/>
      <c r="H17" s="49"/>
      <c r="I17" s="49"/>
      <c r="J17" s="49"/>
      <c r="K17" s="49"/>
      <c r="L17" s="49"/>
      <c r="M17" s="49"/>
      <c r="N17" s="49">
        <v>0.8</v>
      </c>
      <c r="O17" s="49"/>
      <c r="P17" s="49">
        <f t="shared" si="0"/>
        <v>0.8</v>
      </c>
    </row>
    <row r="18" s="4" customFormat="true" ht="18" spans="1:16">
      <c r="A18" s="43"/>
      <c r="B18" s="44"/>
      <c r="C18" s="45"/>
      <c r="D18" s="49"/>
      <c r="E18" s="49"/>
      <c r="F18" s="49"/>
      <c r="G18" s="49"/>
      <c r="H18" s="49"/>
      <c r="I18" s="49"/>
      <c r="J18" s="49"/>
      <c r="K18" s="49"/>
      <c r="L18" s="49"/>
      <c r="M18" s="49"/>
      <c r="N18" s="49"/>
      <c r="O18" s="49"/>
      <c r="P18" s="49">
        <f t="shared" si="0"/>
        <v>0</v>
      </c>
    </row>
    <row r="19" s="4" customFormat="true" ht="18" spans="1:16">
      <c r="A19" s="43"/>
      <c r="B19" s="44"/>
      <c r="C19" s="45"/>
      <c r="D19" s="49"/>
      <c r="E19" s="49"/>
      <c r="F19" s="49"/>
      <c r="G19" s="49"/>
      <c r="H19" s="49"/>
      <c r="I19" s="49"/>
      <c r="J19" s="49"/>
      <c r="K19" s="49"/>
      <c r="L19" s="49"/>
      <c r="M19" s="49"/>
      <c r="N19" s="49"/>
      <c r="O19" s="49"/>
      <c r="P19" s="49">
        <f t="shared" si="0"/>
        <v>0</v>
      </c>
    </row>
    <row r="20" ht="18" spans="1:16">
      <c r="A20" s="43"/>
      <c r="B20" s="50"/>
      <c r="C20" s="43"/>
      <c r="D20" s="49">
        <f t="shared" ref="D20:P20" si="1">SUM(D6:D19)</f>
        <v>6.485</v>
      </c>
      <c r="E20" s="49">
        <f t="shared" si="1"/>
        <v>129</v>
      </c>
      <c r="F20" s="49">
        <f t="shared" si="1"/>
        <v>25.8</v>
      </c>
      <c r="G20" s="49">
        <f t="shared" si="1"/>
        <v>207</v>
      </c>
      <c r="H20" s="49">
        <f t="shared" si="1"/>
        <v>24</v>
      </c>
      <c r="I20" s="49">
        <f t="shared" si="1"/>
        <v>207</v>
      </c>
      <c r="J20" s="49">
        <f t="shared" si="1"/>
        <v>7.692</v>
      </c>
      <c r="K20" s="49">
        <f t="shared" si="1"/>
        <v>0</v>
      </c>
      <c r="L20" s="49">
        <f t="shared" si="1"/>
        <v>5</v>
      </c>
      <c r="M20" s="49">
        <f t="shared" si="1"/>
        <v>168</v>
      </c>
      <c r="N20" s="49">
        <f t="shared" si="1"/>
        <v>1.4</v>
      </c>
      <c r="O20" s="49">
        <f t="shared" si="1"/>
        <v>0.96</v>
      </c>
      <c r="P20" s="49">
        <f t="shared" si="1"/>
        <v>239.337</v>
      </c>
    </row>
    <row r="21" ht="18" spans="1:16">
      <c r="A21" s="51"/>
      <c r="B21" s="52"/>
      <c r="C21" s="53"/>
      <c r="D21" s="49"/>
      <c r="E21" s="49"/>
      <c r="F21" s="49"/>
      <c r="G21" s="49"/>
      <c r="H21" s="49"/>
      <c r="I21" s="49"/>
      <c r="J21" s="49"/>
      <c r="K21" s="49"/>
      <c r="L21" s="49"/>
      <c r="M21" s="49"/>
      <c r="N21" s="49"/>
      <c r="O21" s="49"/>
      <c r="P21" s="49"/>
    </row>
  </sheetData>
  <mergeCells count="10">
    <mergeCell ref="A1:B1"/>
    <mergeCell ref="A2:P2"/>
    <mergeCell ref="C3:P3"/>
    <mergeCell ref="C4:D4"/>
    <mergeCell ref="E4:F4"/>
    <mergeCell ref="G4:H4"/>
    <mergeCell ref="I4:J4"/>
    <mergeCell ref="A20:B20"/>
    <mergeCell ref="A3:A5"/>
    <mergeCell ref="B3:B5"/>
  </mergeCells>
  <pageMargins left="0.354166666666667" right="0.0784722222222222" top="0.354166666666667" bottom="0.707638888888889" header="0.5" footer="0.5"/>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F12"/>
  <sheetViews>
    <sheetView topLeftCell="B1" workbookViewId="0">
      <selection activeCell="C18" sqref="C18"/>
    </sheetView>
  </sheetViews>
  <sheetFormatPr defaultColWidth="8.725" defaultRowHeight="13.5" outlineLevelCol="5"/>
  <cols>
    <col min="2" max="2" width="49.6333333333333" customWidth="true"/>
    <col min="3" max="5" width="19" customWidth="true"/>
    <col min="6" max="6" width="15.8166666666667" customWidth="true"/>
  </cols>
  <sheetData>
    <row r="1" ht="21.75" spans="1:5">
      <c r="A1" s="20" t="s">
        <v>130</v>
      </c>
      <c r="B1" s="20"/>
      <c r="C1" s="20"/>
      <c r="D1" s="20"/>
      <c r="E1" s="20"/>
    </row>
    <row r="2" spans="1:5">
      <c r="A2" s="21"/>
      <c r="B2" s="21"/>
      <c r="C2" s="21"/>
      <c r="D2" s="21"/>
      <c r="E2" s="21" t="s">
        <v>131</v>
      </c>
    </row>
    <row r="3" s="17" customFormat="true" spans="1:6">
      <c r="A3" s="22" t="s">
        <v>2</v>
      </c>
      <c r="B3" s="22" t="s">
        <v>132</v>
      </c>
      <c r="C3" s="22" t="s">
        <v>133</v>
      </c>
      <c r="D3" s="22" t="s">
        <v>134</v>
      </c>
      <c r="E3" s="22" t="s">
        <v>135</v>
      </c>
      <c r="F3" s="22" t="s">
        <v>41</v>
      </c>
    </row>
    <row r="4" s="18" customFormat="true" spans="1:6">
      <c r="A4" s="22">
        <v>1</v>
      </c>
      <c r="B4" s="23" t="s">
        <v>6</v>
      </c>
      <c r="C4" s="24">
        <v>6.485</v>
      </c>
      <c r="D4" s="22" t="e">
        <f>#REF!</f>
        <v>#REF!</v>
      </c>
      <c r="E4" s="22" t="e">
        <f>C4-D4</f>
        <v>#REF!</v>
      </c>
      <c r="F4" s="26"/>
    </row>
    <row r="5" s="18" customFormat="true" spans="1:6">
      <c r="A5" s="22">
        <v>2</v>
      </c>
      <c r="B5" s="23" t="s">
        <v>136</v>
      </c>
      <c r="C5" s="24">
        <v>25.8</v>
      </c>
      <c r="D5" s="22" t="e">
        <f>#REF!</f>
        <v>#REF!</v>
      </c>
      <c r="E5" s="22" t="e">
        <f t="shared" ref="E5:E12" si="0">C5-D5</f>
        <v>#REF!</v>
      </c>
      <c r="F5" s="26"/>
    </row>
    <row r="6" s="18" customFormat="true" spans="1:6">
      <c r="A6" s="22">
        <v>3</v>
      </c>
      <c r="B6" s="23" t="s">
        <v>137</v>
      </c>
      <c r="C6" s="22">
        <v>24</v>
      </c>
      <c r="D6" s="22" t="e">
        <f>#REF!</f>
        <v>#REF!</v>
      </c>
      <c r="E6" s="22" t="e">
        <f t="shared" si="0"/>
        <v>#REF!</v>
      </c>
      <c r="F6" s="26"/>
    </row>
    <row r="7" s="18" customFormat="true" spans="1:6">
      <c r="A7" s="22">
        <v>4</v>
      </c>
      <c r="B7" s="23" t="s">
        <v>138</v>
      </c>
      <c r="C7" s="24">
        <v>7.692</v>
      </c>
      <c r="D7" s="22" t="e">
        <f>#REF!</f>
        <v>#REF!</v>
      </c>
      <c r="E7" s="22" t="e">
        <f t="shared" si="0"/>
        <v>#REF!</v>
      </c>
      <c r="F7" s="26"/>
    </row>
    <row r="8" s="18" customFormat="true" spans="1:6">
      <c r="A8" s="22">
        <v>5</v>
      </c>
      <c r="B8" s="23" t="s">
        <v>139</v>
      </c>
      <c r="C8" s="24">
        <v>5</v>
      </c>
      <c r="D8" s="22">
        <v>0</v>
      </c>
      <c r="E8" s="22">
        <f t="shared" si="0"/>
        <v>5</v>
      </c>
      <c r="F8" s="26" t="s">
        <v>140</v>
      </c>
    </row>
    <row r="9" s="18" customFormat="true" spans="1:6">
      <c r="A9" s="22">
        <v>6</v>
      </c>
      <c r="B9" s="23" t="s">
        <v>141</v>
      </c>
      <c r="C9" s="24">
        <v>168</v>
      </c>
      <c r="D9" s="22" t="e">
        <f>#REF!</f>
        <v>#REF!</v>
      </c>
      <c r="E9" s="22" t="e">
        <f t="shared" si="0"/>
        <v>#REF!</v>
      </c>
      <c r="F9" s="26"/>
    </row>
    <row r="10" s="18" customFormat="true" spans="1:6">
      <c r="A10" s="22">
        <v>7</v>
      </c>
      <c r="B10" s="23" t="s">
        <v>142</v>
      </c>
      <c r="C10" s="24">
        <v>1.4</v>
      </c>
      <c r="D10" s="22" t="e">
        <f>#REF!</f>
        <v>#REF!</v>
      </c>
      <c r="E10" s="22" t="e">
        <f t="shared" si="0"/>
        <v>#REF!</v>
      </c>
      <c r="F10" s="26"/>
    </row>
    <row r="11" s="18" customFormat="true" spans="1:6">
      <c r="A11" s="22">
        <v>8</v>
      </c>
      <c r="B11" s="23" t="s">
        <v>13</v>
      </c>
      <c r="C11" s="22">
        <v>0.96</v>
      </c>
      <c r="D11" s="22" t="e">
        <f>#REF!</f>
        <v>#REF!</v>
      </c>
      <c r="E11" s="22" t="e">
        <f t="shared" si="0"/>
        <v>#REF!</v>
      </c>
      <c r="F11" s="26"/>
    </row>
    <row r="12" s="19" customFormat="true" spans="1:6">
      <c r="A12" s="25" t="s">
        <v>126</v>
      </c>
      <c r="B12" s="25"/>
      <c r="C12" s="25">
        <f>SUM(C4:C11)</f>
        <v>239.337</v>
      </c>
      <c r="D12" s="25" t="e">
        <f>SUM(D4:D11)</f>
        <v>#REF!</v>
      </c>
      <c r="E12" s="25" t="e">
        <f t="shared" si="0"/>
        <v>#REF!</v>
      </c>
      <c r="F12" s="27"/>
    </row>
  </sheetData>
  <mergeCells count="2">
    <mergeCell ref="A1:E1"/>
    <mergeCell ref="A12:B1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tabSelected="1" view="pageBreakPreview" zoomScaleNormal="90" zoomScaleSheetLayoutView="100" workbookViewId="0">
      <pane xSplit="2" ySplit="5" topLeftCell="C6" activePane="bottomRight" state="frozen"/>
      <selection/>
      <selection pane="topRight"/>
      <selection pane="bottomLeft"/>
      <selection pane="bottomRight" activeCell="L13" sqref="L13"/>
    </sheetView>
  </sheetViews>
  <sheetFormatPr defaultColWidth="8.725" defaultRowHeight="13.5"/>
  <cols>
    <col min="1" max="1" width="3.90833333333333" style="3" customWidth="true"/>
    <col min="2" max="2" width="33.3666666666667" style="3" customWidth="true"/>
    <col min="3" max="10" width="13.125" style="4" customWidth="true"/>
    <col min="11" max="11" width="30.9083333333333" style="3" customWidth="true"/>
    <col min="12" max="16384" width="8.725" style="3"/>
  </cols>
  <sheetData>
    <row r="1" spans="1:2">
      <c r="A1" s="5" t="s">
        <v>121</v>
      </c>
      <c r="B1" s="5"/>
    </row>
    <row r="2" ht="25.5" spans="1:10">
      <c r="A2" s="6" t="s">
        <v>143</v>
      </c>
      <c r="B2" s="6"/>
      <c r="C2" s="6"/>
      <c r="D2" s="6"/>
      <c r="E2" s="6"/>
      <c r="F2" s="6"/>
      <c r="G2" s="6"/>
      <c r="H2" s="6"/>
      <c r="I2" s="6"/>
      <c r="J2" s="6"/>
    </row>
    <row r="3" s="2" customFormat="true" spans="1:10">
      <c r="A3" s="7" t="s">
        <v>2</v>
      </c>
      <c r="B3" s="7" t="s">
        <v>144</v>
      </c>
      <c r="C3" s="8" t="s">
        <v>145</v>
      </c>
      <c r="D3" s="8"/>
      <c r="E3" s="8"/>
      <c r="F3" s="8"/>
      <c r="G3" s="8"/>
      <c r="H3" s="8"/>
      <c r="I3" s="8"/>
      <c r="J3" s="8"/>
    </row>
    <row r="4" s="2" customFormat="true" ht="27" spans="1:10">
      <c r="A4" s="7"/>
      <c r="B4" s="7"/>
      <c r="C4" s="7" t="s">
        <v>6</v>
      </c>
      <c r="D4" s="7" t="s">
        <v>136</v>
      </c>
      <c r="E4" s="7" t="s">
        <v>8</v>
      </c>
      <c r="F4" s="7" t="s">
        <v>146</v>
      </c>
      <c r="G4" s="7" t="s">
        <v>147</v>
      </c>
      <c r="H4" s="7" t="s">
        <v>12</v>
      </c>
      <c r="I4" s="7" t="s">
        <v>13</v>
      </c>
      <c r="J4" s="7" t="s">
        <v>126</v>
      </c>
    </row>
    <row r="5" s="2" customFormat="true" ht="48" customHeight="true" spans="1:10">
      <c r="A5" s="7"/>
      <c r="B5" s="7"/>
      <c r="C5" s="7"/>
      <c r="D5" s="7"/>
      <c r="E5" s="7"/>
      <c r="F5" s="7" t="s">
        <v>148</v>
      </c>
      <c r="G5" s="14" t="s">
        <v>149</v>
      </c>
      <c r="H5" s="7"/>
      <c r="I5" s="7"/>
      <c r="J5" s="7"/>
    </row>
    <row r="6" s="2" customFormat="true" ht="35" customHeight="true" spans="1:10">
      <c r="A6" s="9">
        <v>1</v>
      </c>
      <c r="B6" s="10" t="s">
        <v>71</v>
      </c>
      <c r="C6" s="11"/>
      <c r="D6" s="11"/>
      <c r="E6" s="11"/>
      <c r="F6" s="11"/>
      <c r="G6" s="15">
        <v>18</v>
      </c>
      <c r="H6" s="11"/>
      <c r="I6" s="11"/>
      <c r="J6" s="11">
        <f>SUM(C6:I6)</f>
        <v>18</v>
      </c>
    </row>
    <row r="7" s="2" customFormat="true" ht="35" customHeight="true" spans="1:10">
      <c r="A7" s="9">
        <v>2</v>
      </c>
      <c r="B7" s="10" t="s">
        <v>75</v>
      </c>
      <c r="C7" s="11">
        <v>0.07</v>
      </c>
      <c r="D7" s="11">
        <v>3.8</v>
      </c>
      <c r="E7" s="11"/>
      <c r="F7" s="11"/>
      <c r="G7" s="15"/>
      <c r="H7" s="11"/>
      <c r="I7" s="11"/>
      <c r="J7" s="11">
        <v>3.87</v>
      </c>
    </row>
    <row r="8" s="2" customFormat="true" ht="35" customHeight="true" spans="1:10">
      <c r="A8" s="9">
        <v>3</v>
      </c>
      <c r="B8" s="12" t="s">
        <v>79</v>
      </c>
      <c r="C8" s="11">
        <v>0.07</v>
      </c>
      <c r="D8" s="11">
        <v>1.4</v>
      </c>
      <c r="E8" s="11"/>
      <c r="F8" s="11">
        <v>0.186</v>
      </c>
      <c r="G8" s="15">
        <v>30</v>
      </c>
      <c r="H8" s="11"/>
      <c r="I8" s="11"/>
      <c r="J8" s="11">
        <f t="shared" ref="J7:J17" si="0">SUM(C8:I8)</f>
        <v>31.656</v>
      </c>
    </row>
    <row r="9" s="2" customFormat="true" ht="35" customHeight="true" spans="1:10">
      <c r="A9" s="9">
        <v>4</v>
      </c>
      <c r="B9" s="10" t="s">
        <v>82</v>
      </c>
      <c r="C9" s="11"/>
      <c r="D9" s="11"/>
      <c r="E9" s="11"/>
      <c r="F9" s="11"/>
      <c r="G9" s="15">
        <v>30</v>
      </c>
      <c r="H9" s="11"/>
      <c r="I9" s="11"/>
      <c r="J9" s="11">
        <f t="shared" si="0"/>
        <v>30</v>
      </c>
    </row>
    <row r="10" s="2" customFormat="true" ht="35" customHeight="true" spans="1:10">
      <c r="A10" s="9">
        <v>5</v>
      </c>
      <c r="B10" s="10" t="s">
        <v>83</v>
      </c>
      <c r="C10" s="11">
        <v>1.03</v>
      </c>
      <c r="D10" s="11">
        <v>2.2</v>
      </c>
      <c r="E10" s="11">
        <v>4</v>
      </c>
      <c r="F10" s="11">
        <v>1.242</v>
      </c>
      <c r="G10" s="15"/>
      <c r="H10" s="11"/>
      <c r="I10" s="11"/>
      <c r="J10" s="11">
        <v>8.472</v>
      </c>
    </row>
    <row r="11" s="2" customFormat="true" ht="35" customHeight="true" spans="1:10">
      <c r="A11" s="9">
        <v>6</v>
      </c>
      <c r="B11" s="10" t="s">
        <v>87</v>
      </c>
      <c r="C11" s="11">
        <v>2.05</v>
      </c>
      <c r="D11" s="11">
        <v>5</v>
      </c>
      <c r="E11" s="11">
        <v>8</v>
      </c>
      <c r="F11" s="11">
        <v>2.46</v>
      </c>
      <c r="G11" s="15">
        <v>30</v>
      </c>
      <c r="H11" s="11"/>
      <c r="I11" s="11">
        <v>0.26</v>
      </c>
      <c r="J11" s="11">
        <f t="shared" si="0"/>
        <v>47.77</v>
      </c>
    </row>
    <row r="12" s="2" customFormat="true" ht="35" customHeight="true" spans="1:10">
      <c r="A12" s="9">
        <v>7</v>
      </c>
      <c r="B12" s="10" t="s">
        <v>92</v>
      </c>
      <c r="C12" s="11">
        <v>2.065</v>
      </c>
      <c r="D12" s="11">
        <v>3</v>
      </c>
      <c r="E12" s="11">
        <v>8</v>
      </c>
      <c r="F12" s="11">
        <v>2.478</v>
      </c>
      <c r="G12" s="15"/>
      <c r="H12" s="11"/>
      <c r="I12" s="11">
        <v>0.52</v>
      </c>
      <c r="J12" s="11">
        <v>16.063</v>
      </c>
    </row>
    <row r="13" s="2" customFormat="true" ht="35" customHeight="true" spans="1:10">
      <c r="A13" s="9">
        <v>8</v>
      </c>
      <c r="B13" s="10" t="s">
        <v>100</v>
      </c>
      <c r="C13" s="11">
        <v>0.085</v>
      </c>
      <c r="D13" s="11">
        <v>0.2</v>
      </c>
      <c r="E13" s="11"/>
      <c r="F13" s="11"/>
      <c r="G13" s="15"/>
      <c r="H13" s="11"/>
      <c r="I13" s="11"/>
      <c r="J13" s="11">
        <v>0.285</v>
      </c>
    </row>
    <row r="14" s="2" customFormat="true" ht="35" customHeight="true" spans="1:10">
      <c r="A14" s="9">
        <v>9</v>
      </c>
      <c r="B14" s="10" t="s">
        <v>103</v>
      </c>
      <c r="C14" s="11">
        <v>1.105</v>
      </c>
      <c r="D14" s="11">
        <v>4.4</v>
      </c>
      <c r="E14" s="11">
        <v>4</v>
      </c>
      <c r="F14" s="11">
        <v>1.326</v>
      </c>
      <c r="G14" s="15">
        <v>30</v>
      </c>
      <c r="H14" s="11">
        <v>0.2</v>
      </c>
      <c r="I14" s="11">
        <v>0.18</v>
      </c>
      <c r="J14" s="11">
        <v>41.211</v>
      </c>
    </row>
    <row r="15" s="2" customFormat="true" ht="35" customHeight="true" spans="1:10">
      <c r="A15" s="9">
        <v>10</v>
      </c>
      <c r="B15" s="10" t="s">
        <v>113</v>
      </c>
      <c r="C15" s="11"/>
      <c r="D15" s="11"/>
      <c r="E15" s="11"/>
      <c r="F15" s="11"/>
      <c r="G15" s="15"/>
      <c r="H15" s="11">
        <v>0.4</v>
      </c>
      <c r="I15" s="11"/>
      <c r="J15" s="11">
        <f t="shared" si="0"/>
        <v>0.4</v>
      </c>
    </row>
    <row r="16" s="2" customFormat="true" ht="35" customHeight="true" spans="1:10">
      <c r="A16" s="9">
        <v>11</v>
      </c>
      <c r="B16" s="10" t="s">
        <v>116</v>
      </c>
      <c r="C16" s="11"/>
      <c r="D16" s="11"/>
      <c r="E16" s="11"/>
      <c r="F16" s="11"/>
      <c r="G16" s="15">
        <v>30</v>
      </c>
      <c r="H16" s="11"/>
      <c r="I16" s="11"/>
      <c r="J16" s="11">
        <f t="shared" si="0"/>
        <v>30</v>
      </c>
    </row>
    <row r="17" s="2" customFormat="true" ht="35" customHeight="true" spans="1:10">
      <c r="A17" s="9">
        <v>12</v>
      </c>
      <c r="B17" s="10" t="s">
        <v>119</v>
      </c>
      <c r="C17" s="11"/>
      <c r="D17" s="11"/>
      <c r="E17" s="11"/>
      <c r="F17" s="11"/>
      <c r="G17" s="15"/>
      <c r="H17" s="11">
        <v>0.8</v>
      </c>
      <c r="I17" s="11"/>
      <c r="J17" s="11">
        <f t="shared" si="0"/>
        <v>0.8</v>
      </c>
    </row>
    <row r="18" s="2" customFormat="true" ht="35" customHeight="true" spans="1:10">
      <c r="A18" s="9" t="s">
        <v>150</v>
      </c>
      <c r="B18" s="9"/>
      <c r="C18" s="13">
        <f t="shared" ref="C18:J18" si="1">SUM(C6:C17)</f>
        <v>6.475</v>
      </c>
      <c r="D18" s="13">
        <f t="shared" si="1"/>
        <v>20</v>
      </c>
      <c r="E18" s="13">
        <f t="shared" si="1"/>
        <v>24</v>
      </c>
      <c r="F18" s="13">
        <f t="shared" si="1"/>
        <v>7.692</v>
      </c>
      <c r="G18" s="16">
        <f t="shared" si="1"/>
        <v>168</v>
      </c>
      <c r="H18" s="13">
        <f t="shared" si="1"/>
        <v>1.4</v>
      </c>
      <c r="I18" s="13">
        <f t="shared" si="1"/>
        <v>0.96</v>
      </c>
      <c r="J18" s="13">
        <f t="shared" si="1"/>
        <v>228.527</v>
      </c>
    </row>
  </sheetData>
  <mergeCells count="12">
    <mergeCell ref="A1:B1"/>
    <mergeCell ref="A2:J2"/>
    <mergeCell ref="C3:J3"/>
    <mergeCell ref="A18:B18"/>
    <mergeCell ref="A3:A5"/>
    <mergeCell ref="B3:B5"/>
    <mergeCell ref="C4:C5"/>
    <mergeCell ref="D4:D5"/>
    <mergeCell ref="E4:E5"/>
    <mergeCell ref="H4:H5"/>
    <mergeCell ref="I4:I5"/>
    <mergeCell ref="J4:J5"/>
  </mergeCells>
  <printOptions horizontalCentered="true"/>
  <pageMargins left="0.393055555555556" right="0.393055555555556" top="0.393055555555556" bottom="0.393055555555556" header="0.5" footer="0.5"/>
  <pageSetup paperSize="9" scale="9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B24"/>
  <sheetViews>
    <sheetView workbookViewId="0">
      <selection activeCell="A16" sqref="A16:B24"/>
    </sheetView>
  </sheetViews>
  <sheetFormatPr defaultColWidth="8.725" defaultRowHeight="13.5" outlineLevelCol="1"/>
  <cols>
    <col min="1" max="1" width="41"/>
    <col min="2" max="2" width="28.8166666666667"/>
  </cols>
  <sheetData>
    <row r="3" spans="1:2">
      <c r="A3" t="s">
        <v>151</v>
      </c>
      <c r="B3" t="s">
        <v>152</v>
      </c>
    </row>
    <row r="4" spans="1:2">
      <c r="A4" t="s">
        <v>103</v>
      </c>
      <c r="B4">
        <v>23</v>
      </c>
    </row>
    <row r="5" spans="1:2">
      <c r="A5" t="s">
        <v>92</v>
      </c>
      <c r="B5">
        <v>14</v>
      </c>
    </row>
    <row r="6" spans="1:2">
      <c r="A6" t="s">
        <v>87</v>
      </c>
      <c r="B6">
        <v>25</v>
      </c>
    </row>
    <row r="7" spans="1:2">
      <c r="A7" t="s">
        <v>83</v>
      </c>
      <c r="B7">
        <v>11</v>
      </c>
    </row>
    <row r="8" spans="1:2">
      <c r="A8" t="s">
        <v>79</v>
      </c>
      <c r="B8">
        <v>7</v>
      </c>
    </row>
    <row r="9" spans="1:2">
      <c r="A9" t="s">
        <v>100</v>
      </c>
      <c r="B9">
        <v>1</v>
      </c>
    </row>
    <row r="10" spans="1:2">
      <c r="A10" t="s">
        <v>75</v>
      </c>
      <c r="B10">
        <v>19</v>
      </c>
    </row>
    <row r="11" spans="1:2">
      <c r="A11" t="s">
        <v>153</v>
      </c>
      <c r="B11">
        <v>100</v>
      </c>
    </row>
    <row r="16" spans="1:2">
      <c r="A16" s="1" t="s">
        <v>151</v>
      </c>
      <c r="B16" s="1" t="s">
        <v>152</v>
      </c>
    </row>
    <row r="17" spans="1:2">
      <c r="A17" s="1" t="s">
        <v>103</v>
      </c>
      <c r="B17" s="1">
        <v>23</v>
      </c>
    </row>
    <row r="18" spans="1:2">
      <c r="A18" s="1" t="s">
        <v>92</v>
      </c>
      <c r="B18" s="1">
        <v>14</v>
      </c>
    </row>
    <row r="19" spans="1:2">
      <c r="A19" s="1" t="s">
        <v>87</v>
      </c>
      <c r="B19" s="1">
        <v>25</v>
      </c>
    </row>
    <row r="20" spans="1:2">
      <c r="A20" s="1" t="s">
        <v>83</v>
      </c>
      <c r="B20" s="1">
        <v>11</v>
      </c>
    </row>
    <row r="21" spans="1:2">
      <c r="A21" s="1" t="s">
        <v>79</v>
      </c>
      <c r="B21" s="1">
        <v>7</v>
      </c>
    </row>
    <row r="22" spans="1:2">
      <c r="A22" s="1" t="s">
        <v>100</v>
      </c>
      <c r="B22" s="1">
        <v>1</v>
      </c>
    </row>
    <row r="23" spans="1:2">
      <c r="A23" s="1" t="s">
        <v>75</v>
      </c>
      <c r="B23" s="1">
        <v>19</v>
      </c>
    </row>
    <row r="24" spans="1:2">
      <c r="A24" s="1" t="s">
        <v>153</v>
      </c>
      <c r="B24" s="1">
        <v>100</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B11"/>
  <sheetViews>
    <sheetView workbookViewId="0">
      <selection activeCell="A3" sqref="A3:B11"/>
    </sheetView>
  </sheetViews>
  <sheetFormatPr defaultColWidth="8.725" defaultRowHeight="13.5" outlineLevelCol="1"/>
  <cols>
    <col min="1" max="1" width="41"/>
    <col min="2" max="2" width="28.8166666666667"/>
  </cols>
  <sheetData>
    <row r="3" spans="1:2">
      <c r="A3" t="s">
        <v>151</v>
      </c>
      <c r="B3" t="s">
        <v>152</v>
      </c>
    </row>
    <row r="4" spans="1:2">
      <c r="A4" t="s">
        <v>103</v>
      </c>
      <c r="B4">
        <v>22</v>
      </c>
    </row>
    <row r="5" spans="1:2">
      <c r="A5" t="s">
        <v>92</v>
      </c>
      <c r="B5">
        <v>15</v>
      </c>
    </row>
    <row r="6" spans="1:2">
      <c r="A6" t="s">
        <v>87</v>
      </c>
      <c r="B6">
        <v>25</v>
      </c>
    </row>
    <row r="7" spans="1:2">
      <c r="A7" t="s">
        <v>83</v>
      </c>
      <c r="B7">
        <v>11</v>
      </c>
    </row>
    <row r="8" spans="1:2">
      <c r="A8" t="s">
        <v>79</v>
      </c>
      <c r="B8">
        <v>7</v>
      </c>
    </row>
    <row r="9" spans="1:2">
      <c r="A9" t="s">
        <v>100</v>
      </c>
      <c r="B9">
        <v>1</v>
      </c>
    </row>
    <row r="10" spans="1:2">
      <c r="A10" t="s">
        <v>154</v>
      </c>
      <c r="B10">
        <v>19</v>
      </c>
    </row>
    <row r="11" spans="1:2">
      <c r="A11" t="s">
        <v>153</v>
      </c>
      <c r="B11">
        <v>100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审计底稿</vt:lpstr>
      <vt:lpstr>汇总表</vt:lpstr>
      <vt:lpstr>申报奖励核定表（项目维度）</vt:lpstr>
      <vt:lpstr>2024年度福州市推动家政服务业高质量发展资金拟奖补情况表</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李由</cp:lastModifiedBy>
  <dcterms:created xsi:type="dcterms:W3CDTF">2022-05-29T17:19:00Z</dcterms:created>
  <cp:lastPrinted>2023-06-13T23:23:00Z</cp:lastPrinted>
  <dcterms:modified xsi:type="dcterms:W3CDTF">2026-02-02T18:33:07Z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2052-11.8.2.9583</vt:lpwstr>
  </property>
  <property fmtid="{D5CDD505-2E9C-101B-9397-08002B2CF9AE}" pid="3" name="ICV">
    <vt:lpwstr>A9B59AFD234B485B9915D32FD699A040</vt:lpwstr>
  </property>
  <property fmtid="{D5CDD505-2E9C-101B-9397-08002B2CF9AE}" pid="4" name="KSOReadingLayout">
    <vt:bool>true</vt:bool>
  </property>
  <property fmtid="{D5CDD505-2E9C-101B-9397-08002B2CF9AE}" pid="5" name="CalculationRule">
    <vt:i4>0</vt:i4>
  </property>
</Properties>
</file>